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2B1963C1-0F67-4306-965B-17FFB0CC25A5}" xr6:coauthVersionLast="47" xr6:coauthVersionMax="47" xr10:uidLastSave="{00000000-0000-0000-0000-000000000000}"/>
  <bookViews>
    <workbookView xWindow="-2130" yWindow="-15600" windowWidth="16500" windowHeight="9330" xr2:uid="{00000000-000D-0000-FFFF-FFFF00000000}"/>
  </bookViews>
  <sheets>
    <sheet name="Preturi Buget Cumulat(Clasa 2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E46" i="1" l="1"/>
  <c r="E29" i="1" l="1"/>
  <c r="E30" i="1"/>
  <c r="E33" i="1"/>
  <c r="E32" i="1"/>
  <c r="E31" i="1"/>
  <c r="E6" i="1"/>
  <c r="E49" i="1"/>
  <c r="E48" i="1"/>
  <c r="E47" i="1"/>
  <c r="E54" i="1"/>
  <c r="E56" i="1"/>
  <c r="E58" i="1"/>
  <c r="E55" i="1"/>
  <c r="E57" i="1"/>
  <c r="E59" i="1"/>
  <c r="E60" i="1"/>
  <c r="E7" i="1"/>
  <c r="E9" i="1"/>
  <c r="E10" i="1"/>
  <c r="E8" i="1"/>
  <c r="E14" i="1"/>
  <c r="E12" i="1"/>
  <c r="E13" i="1"/>
  <c r="E15" i="1"/>
  <c r="E16" i="1"/>
  <c r="E11" i="1"/>
  <c r="E4" i="1" l="1"/>
  <c r="E5" i="1"/>
  <c r="E2" i="1"/>
  <c r="E3" i="1"/>
  <c r="E42" i="1"/>
  <c r="E38" i="1"/>
  <c r="E19" i="1"/>
  <c r="E21" i="1"/>
  <c r="E20" i="1"/>
  <c r="E24" i="1"/>
  <c r="E26" i="1"/>
  <c r="E25" i="1"/>
  <c r="E28" i="1"/>
  <c r="E27" i="1"/>
  <c r="E18" i="1"/>
  <c r="E17" i="1"/>
  <c r="E50" i="1" l="1"/>
  <c r="E51" i="1" l="1"/>
  <c r="E53" i="1"/>
  <c r="E52" i="1"/>
  <c r="E45" i="1"/>
  <c r="E37" i="1" l="1"/>
  <c r="E39" i="1"/>
  <c r="E23" i="1"/>
  <c r="E41" i="1"/>
  <c r="E40" i="1"/>
  <c r="E34" i="1"/>
  <c r="E22" i="1"/>
  <c r="E43" i="1"/>
  <c r="E35" i="1"/>
  <c r="E44" i="1"/>
  <c r="E36" i="1"/>
</calcChain>
</file>

<file path=xl/sharedStrings.xml><?xml version="1.0" encoding="utf-8"?>
<sst xmlns="http://schemas.openxmlformats.org/spreadsheetml/2006/main" count="66" uniqueCount="66">
  <si>
    <t>TAL2003</t>
  </si>
  <si>
    <t>TAL2019N</t>
  </si>
  <si>
    <t>TAP211293N</t>
  </si>
  <si>
    <t>TAP211294N</t>
  </si>
  <si>
    <t>TAL1SHK32N</t>
  </si>
  <si>
    <t>THUW3AN</t>
  </si>
  <si>
    <t>THUN9N</t>
  </si>
  <si>
    <t>THUN9B</t>
  </si>
  <si>
    <t>THU50P256N</t>
  </si>
  <si>
    <t>THU50P256G</t>
  </si>
  <si>
    <t>THUN9SEB</t>
  </si>
  <si>
    <t>THUN9SEN</t>
  </si>
  <si>
    <t>TAIPA2264P</t>
  </si>
  <si>
    <t>THUP50256A</t>
  </si>
  <si>
    <t>TAL116N</t>
  </si>
  <si>
    <t>THOMAG4LN</t>
  </si>
  <si>
    <t>THOMAG4LS</t>
  </si>
  <si>
    <t>THOMAG4LB</t>
  </si>
  <si>
    <t>THOX7128N</t>
  </si>
  <si>
    <t>THOX7128S</t>
  </si>
  <si>
    <t>THOX7128B</t>
  </si>
  <si>
    <t>THUNY70128</t>
  </si>
  <si>
    <t>THO4P256N</t>
  </si>
  <si>
    <t>THUY70128B</t>
  </si>
  <si>
    <t>THUNOVY90N</t>
  </si>
  <si>
    <t>THUNOVY90V</t>
  </si>
  <si>
    <t>THOX8128GB</t>
  </si>
  <si>
    <t>THOX8128GN</t>
  </si>
  <si>
    <t>THO4P256V</t>
  </si>
  <si>
    <t>TAIP964GN</t>
  </si>
  <si>
    <t>THON70128N</t>
  </si>
  <si>
    <t>THON70128V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</si>
  <si>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</si>
  <si>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</si>
  <si>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</si>
  <si>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</si>
  <si>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</si>
  <si>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</si>
  <si>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</si>
  <si>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</si>
  <si>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</si>
  <si>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</si>
  <si>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</si>
  <si>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</si>
  <si>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</si>
  <si>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</si>
  <si>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</si>
  <si>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</si>
  <si>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</si>
  <si>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</si>
  <si>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</si>
  <si>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TAIPP61TBN</t>
  </si>
  <si>
    <t>TAL2020N</t>
  </si>
  <si>
    <t>THUNVA10N</t>
  </si>
  <si>
    <t>THUNVA10S</t>
  </si>
  <si>
    <t>THUN10SES</t>
  </si>
  <si>
    <t>THUN10SEN</t>
  </si>
  <si>
    <t>THUN10SEV</t>
  </si>
  <si>
    <t>TAIPA2264N</t>
  </si>
  <si>
    <t>iPad Air (2022) 10.9 inch 64GB Space Grey WiFi + Cellular</t>
  </si>
  <si>
    <t>name</t>
  </si>
  <si>
    <t>description</t>
  </si>
  <si>
    <t>price</t>
  </si>
  <si>
    <t>code</t>
  </si>
  <si>
    <t>euro fara tva</t>
  </si>
  <si>
    <t>euro cu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</si>
</sst>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3" fillId="0" borderId="0" xfId="1" applyFont="1" applyAlignment="1">
      <alignment vertical="center" wrapText="1"/>
    </xf>
    <xf numFmtId="0" fontId="5" fillId="0" borderId="0" xfId="0" applyFont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topLeftCell="A43" zoomScaleNormal="100" workbookViewId="0">
      <selection activeCell="C46" sqref="C46"/>
    </sheetView>
  </sheetViews>
  <sheetFormatPr defaultColWidth="11" defaultRowHeight="12" x14ac:dyDescent="0.25"/>
  <cols>
    <col min="1" max="1" width="11" style="1"/>
    <col min="2" max="2" width="11.5546875" style="3" bestFit="1" customWidth="1"/>
    <col min="3" max="3" width="62.77734375" style="1" bestFit="1" customWidth="1"/>
    <col min="4" max="4" width="14" style="1" bestFit="1" customWidth="1"/>
    <col min="5" max="5" width="13" style="1" bestFit="1" customWidth="1"/>
    <col min="6" max="6" width="13.33203125" style="1" bestFit="1" customWidth="1"/>
    <col min="7" max="16384" width="11" style="1"/>
  </cols>
  <sheetData>
    <row r="1" spans="1:6" s="2" customFormat="1" x14ac:dyDescent="0.2">
      <c r="A1" s="10" t="s">
        <v>63</v>
      </c>
      <c r="B1" s="9" t="s">
        <v>61</v>
      </c>
      <c r="C1" s="11" t="s">
        <v>60</v>
      </c>
      <c r="D1" s="13" t="s">
        <v>64</v>
      </c>
      <c r="E1" s="12" t="s">
        <v>65</v>
      </c>
      <c r="F1" s="12" t="s">
        <v>62</v>
      </c>
    </row>
    <row r="2" spans="1:6" x14ac:dyDescent="0.25">
      <c r="A2" s="4" t="str">
        <f>IFERROR(VLOOKUP(B2,[1]Availability!$A:$H,4,FALSE),"No Info")</f>
        <v>In portfolio</v>
      </c>
      <c r="B2" s="3" t="s">
        <v>14</v>
      </c>
      <c r="C2" s="5" t="str">
        <f>VLOOKUP(B2,[1]Telefoane!$B:$C,2,0)</f>
        <v>Alcatel 1 2021 16GB Black 4G</v>
      </c>
      <c r="D2" s="6">
        <f>IFERROR(VLOOKUP($B2,[1]Telefoane!$B$1:$BK$65549,60,0),"-")</f>
        <v>41.18</v>
      </c>
      <c r="E2" s="6">
        <f t="shared" ref="E2:E60" si="0">IFERROR(ROUND(D2*1.19,2),"-")</f>
        <v>49</v>
      </c>
      <c r="F2" s="7">
        <v>1</v>
      </c>
    </row>
    <row r="3" spans="1:6" x14ac:dyDescent="0.25">
      <c r="A3" s="4" t="str">
        <f>IFERROR(VLOOKUP(B3,[1]Availability!$A:$H,4,FALSE),"No Info")</f>
        <v>End of life</v>
      </c>
      <c r="B3" s="3" t="s">
        <v>4</v>
      </c>
      <c r="C3" s="5" t="str">
        <f>VLOOKUP(B3,[1]Telefoane!$B:$C,2,0)</f>
        <v>Alcatel 1S (2021) 32GB DS Negru 4G</v>
      </c>
      <c r="D3" s="6">
        <f>IFERROR(VLOOKUP($B3,[1]Telefoane!$B$1:$BK$65549,60,0),"-")</f>
        <v>78.989999999999995</v>
      </c>
      <c r="E3" s="6">
        <f t="shared" si="0"/>
        <v>94</v>
      </c>
      <c r="F3" s="7">
        <v>2</v>
      </c>
    </row>
    <row r="4" spans="1:6" x14ac:dyDescent="0.25">
      <c r="A4" s="4" t="str">
        <f>IFERROR(VLOOKUP(B4,[1]Availability!$A:$H,4,FALSE),"No Info")</f>
        <v>End of life</v>
      </c>
      <c r="B4" s="3" t="s">
        <v>0</v>
      </c>
      <c r="C4" s="5" t="str">
        <f>VLOOKUP(B4,[1]Telefoane!$B:$C,2,0)</f>
        <v>Alcatel 20.03 Negru</v>
      </c>
      <c r="D4" s="6">
        <f>IFERROR(VLOOKUP($B4,[1]Telefoane!$B$1:$BK$65549,60,0),"-")</f>
        <v>12.61</v>
      </c>
      <c r="E4" s="6">
        <f t="shared" si="0"/>
        <v>15.01</v>
      </c>
      <c r="F4" s="7">
        <v>3</v>
      </c>
    </row>
    <row r="5" spans="1:6" x14ac:dyDescent="0.25">
      <c r="A5" s="4" t="str">
        <f>IFERROR(VLOOKUP(B5,[1]Availability!$A:$H,4,FALSE),"No Info")</f>
        <v>End of life</v>
      </c>
      <c r="B5" s="3" t="s">
        <v>1</v>
      </c>
      <c r="C5" s="5" t="str">
        <f>VLOOKUP(B5,[1]Telefoane!$B:$C,2,0)</f>
        <v>Alcatel 20.19 Negru</v>
      </c>
      <c r="D5" s="6">
        <f>IFERROR(VLOOKUP($B5,[1]Telefoane!$B$1:$BK$65549,60,0),"-")</f>
        <v>26.05</v>
      </c>
      <c r="E5" s="6">
        <f t="shared" si="0"/>
        <v>31</v>
      </c>
      <c r="F5" s="7">
        <v>4</v>
      </c>
    </row>
    <row r="6" spans="1:6" x14ac:dyDescent="0.25">
      <c r="A6" s="4" t="str">
        <f>IFERROR(VLOOKUP(B6,[1]Availability!$A:$H,4,FALSE),"No Info")</f>
        <v>In portfolio</v>
      </c>
      <c r="B6" s="3" t="s">
        <v>52</v>
      </c>
      <c r="C6" s="5" t="str">
        <f>VLOOKUP(B6,[1]Telefoane!$B:$C,2,0)</f>
        <v>Alcatel 20.20 16GB Metalic Gray 2G</v>
      </c>
      <c r="D6" s="6">
        <f>IFERROR(VLOOKUP($B6,[1]Telefoane!$B$1:$BK$65549,60,0),"-")</f>
        <v>26.89</v>
      </c>
      <c r="E6" s="6">
        <f t="shared" si="0"/>
        <v>32</v>
      </c>
      <c r="F6" s="7">
        <v>5</v>
      </c>
    </row>
    <row r="7" spans="1:6" x14ac:dyDescent="0.25">
      <c r="A7" s="4" t="str">
        <f>IFERROR(VLOOKUP(B7,[1]Availability!$A:$H,4,FALSE),"No Info")</f>
        <v>In portfolio</v>
      </c>
      <c r="B7" s="3" t="s">
        <v>32</v>
      </c>
      <c r="C7" s="5" t="str">
        <f>VLOOKUP(B7,[1]Telefoane!$B:$C,2,0)</f>
        <v>Gadget Televizor LG 43 inch 43UQ70003LB</v>
      </c>
      <c r="D7" s="8">
        <f>IFERROR(VLOOKUP($B7,[1]Telefoane!$B$1:$BK$65549,60,0),"-")</f>
        <v>312.61</v>
      </c>
      <c r="E7" s="8">
        <f t="shared" si="0"/>
        <v>372.01</v>
      </c>
      <c r="F7" s="7">
        <v>6</v>
      </c>
    </row>
    <row r="8" spans="1:6" x14ac:dyDescent="0.25">
      <c r="A8" s="4" t="str">
        <f>IFERROR(VLOOKUP(B8,[1]Availability!$A:$H,4,FALSE),"No Info")</f>
        <v>End of life</v>
      </c>
      <c r="B8" s="3" t="s">
        <v>35</v>
      </c>
      <c r="C8" s="5" t="str">
        <f>VLOOKUP(B8,[1]Telefoane!$B:$C,2,0)</f>
        <v>Gadget Televizor LG 50 inch 50UP75003LF Led 4K Ultra HD</v>
      </c>
      <c r="D8" s="8">
        <f>IFERROR(VLOOKUP($B8,[1]Telefoane!$B$1:$BK$65549,60,0),"-")</f>
        <v>336.13</v>
      </c>
      <c r="E8" s="8">
        <f t="shared" si="0"/>
        <v>399.99</v>
      </c>
      <c r="F8" s="7">
        <v>7</v>
      </c>
    </row>
    <row r="9" spans="1:6" x14ac:dyDescent="0.25">
      <c r="A9" s="4" t="str">
        <f>IFERROR(VLOOKUP(B9,[1]Availability!$A:$H,4,FALSE),"No Info")</f>
        <v>In portfolio</v>
      </c>
      <c r="B9" s="3" t="s">
        <v>33</v>
      </c>
      <c r="C9" s="5" t="str">
        <f>VLOOKUP(B9,[1]Telefoane!$B:$C,2,0)</f>
        <v>Gadget Televizor LG 50 inch 50UQ70003LB</v>
      </c>
      <c r="D9" s="8">
        <f>IFERROR(VLOOKUP($B9,[1]Telefoane!$B$1:$BK$65549,60,0),"-")</f>
        <v>384.03</v>
      </c>
      <c r="E9" s="8">
        <f t="shared" si="0"/>
        <v>457</v>
      </c>
      <c r="F9" s="7">
        <v>8</v>
      </c>
    </row>
    <row r="10" spans="1:6" x14ac:dyDescent="0.25">
      <c r="A10" s="4" t="str">
        <f>IFERROR(VLOOKUP(B10,[1]Availability!$A:$H,4,FALSE),"No Info")</f>
        <v>End of life</v>
      </c>
      <c r="B10" s="3" t="s">
        <v>34</v>
      </c>
      <c r="C10" s="5" t="str">
        <f>VLOOKUP(B10,[1]Telefoane!$B:$C,2,0)</f>
        <v>Gadget Televizor LG 50 inch 50UQ751C Gray</v>
      </c>
      <c r="D10" s="8">
        <f>IFERROR(VLOOKUP($B10,[1]Telefoane!$B$1:$BK$65549,60,0),"-")</f>
        <v>340.34</v>
      </c>
      <c r="E10" s="8">
        <f t="shared" si="0"/>
        <v>405</v>
      </c>
      <c r="F10" s="7">
        <v>9</v>
      </c>
    </row>
    <row r="11" spans="1:6" x14ac:dyDescent="0.25">
      <c r="A11" s="4" t="str">
        <f>IFERROR(VLOOKUP(B11,[1]Availability!$A:$H,4,FALSE),"No Info")</f>
        <v>In portfolio</v>
      </c>
      <c r="B11" s="3" t="s">
        <v>41</v>
      </c>
      <c r="C11" s="5" t="str">
        <f>VLOOKUP(B11,[1]Telefoane!$B:$C,2,0)</f>
        <v>Gadget Televizor Samsung 32 inch UE32T4302AKXXH</v>
      </c>
      <c r="D11" s="8">
        <f>IFERROR(VLOOKUP($B11,[1]Telefoane!$B$1:$BK$65549,60,0),"-")</f>
        <v>178.99</v>
      </c>
      <c r="E11" s="8">
        <f t="shared" si="0"/>
        <v>213</v>
      </c>
      <c r="F11" s="7">
        <v>10</v>
      </c>
    </row>
    <row r="12" spans="1:6" x14ac:dyDescent="0.25">
      <c r="A12" s="4" t="str">
        <f>IFERROR(VLOOKUP(B12,[1]Availability!$A:$H,4,FALSE),"No Info")</f>
        <v>In portfolio</v>
      </c>
      <c r="B12" s="3" t="s">
        <v>37</v>
      </c>
      <c r="C12" s="5" t="str">
        <f>VLOOKUP(B12,[1]Telefoane!$B:$C,2,0)</f>
        <v>Gadget Televizor Samsung LED 43BU8072 108cm Smart 4K Ultra HD</v>
      </c>
      <c r="D12" s="8">
        <f>IFERROR(VLOOKUP($B12,[1]Telefoane!$B$1:$BK$65549,60,0),"-")</f>
        <v>380.67</v>
      </c>
      <c r="E12" s="8">
        <f t="shared" si="0"/>
        <v>453</v>
      </c>
      <c r="F12" s="7">
        <v>11</v>
      </c>
    </row>
    <row r="13" spans="1:6" x14ac:dyDescent="0.25">
      <c r="A13" s="4" t="str">
        <f>IFERROR(VLOOKUP(B13,[1]Availability!$A:$H,4,FALSE),"No Info")</f>
        <v>End of life</v>
      </c>
      <c r="B13" s="3" t="s">
        <v>38</v>
      </c>
      <c r="C13" s="5" t="str">
        <f>VLOOKUP(B13,[1]Telefoane!$B:$C,2,0)</f>
        <v>Gadget Televizor Samsung QLED 50Q60B 125cm Smart 4K Ultra HD</v>
      </c>
      <c r="D13" s="8">
        <f>IFERROR(VLOOKUP($B13,[1]Telefoane!$B$1:$BK$65549,60,0),"-")</f>
        <v>565.54999999999995</v>
      </c>
      <c r="E13" s="8">
        <f t="shared" si="0"/>
        <v>673</v>
      </c>
      <c r="F13" s="7">
        <v>12</v>
      </c>
    </row>
    <row r="14" spans="1:6" x14ac:dyDescent="0.25">
      <c r="A14" s="4" t="str">
        <f>IFERROR(VLOOKUP(B14,[1]Availability!$A:$H,4,FALSE),"No Info")</f>
        <v>In portfolio</v>
      </c>
      <c r="B14" s="3" t="s">
        <v>36</v>
      </c>
      <c r="C14" s="5" t="str">
        <f>VLOOKUP(B14,[1]Telefoane!$B:$C,2,0)</f>
        <v>Gadget Televizor Samsung UE50BU8072UXXH 125cm Smart 4K Ultra HD</v>
      </c>
      <c r="D14" s="8">
        <f>IFERROR(VLOOKUP($B14,[1]Telefoane!$B$1:$BK$65549,60,0),"-")</f>
        <v>394.12</v>
      </c>
      <c r="E14" s="8">
        <f t="shared" si="0"/>
        <v>469</v>
      </c>
      <c r="F14" s="7">
        <v>13</v>
      </c>
    </row>
    <row r="15" spans="1:6" x14ac:dyDescent="0.25">
      <c r="A15" s="4" t="str">
        <f>IFERROR(VLOOKUP(B15,[1]Availability!$A:$H,4,FALSE),"No Info")</f>
        <v>In portfolio</v>
      </c>
      <c r="B15" s="3" t="s">
        <v>39</v>
      </c>
      <c r="C15" s="5" t="str">
        <f>VLOOKUP(B15,[1]Telefoane!$B:$C,2,0)</f>
        <v>Gadget TV Allview 42ePlay6000-F/1</v>
      </c>
      <c r="D15" s="8">
        <f>IFERROR(VLOOKUP($B15,[1]Telefoane!$B$1:$BK$65549,60,0),"-")</f>
        <v>212.61</v>
      </c>
      <c r="E15" s="8">
        <f t="shared" si="0"/>
        <v>253.01</v>
      </c>
      <c r="F15" s="7">
        <v>14</v>
      </c>
    </row>
    <row r="16" spans="1:6" x14ac:dyDescent="0.25">
      <c r="A16" s="4" t="str">
        <f>IFERROR(VLOOKUP(B16,[1]Availability!$A:$H,4,FALSE),"No Info")</f>
        <v>On demand</v>
      </c>
      <c r="B16" s="3" t="s">
        <v>40</v>
      </c>
      <c r="C16" s="5" t="str">
        <f>VLOOKUP(B16,[1]Telefoane!$B:$C,2,0)</f>
        <v>Gadget TV Xiaomi Mi TV 32P1 81cm</v>
      </c>
      <c r="D16" s="8">
        <f>IFERROR(VLOOKUP($B16,[1]Telefoane!$B$1:$BK$65549,60,0),"-")</f>
        <v>184.87</v>
      </c>
      <c r="E16" s="8">
        <f t="shared" si="0"/>
        <v>220</v>
      </c>
      <c r="F16" s="7">
        <v>15</v>
      </c>
    </row>
    <row r="17" spans="1:6" x14ac:dyDescent="0.25">
      <c r="A17" s="4" t="str">
        <f>IFERROR(VLOOKUP(B17,[1]Availability!$A:$H,4,FALSE),"No Info")</f>
        <v>End of life</v>
      </c>
      <c r="B17" s="3" t="s">
        <v>31</v>
      </c>
      <c r="C17" s="5" t="str">
        <f>VLOOKUP(B17,[1]Telefoane!$B:$C,2,0)</f>
        <v>Honor 70 128GB Emerald Green DS 5G</v>
      </c>
      <c r="D17" s="6">
        <f>IFERROR(VLOOKUP($B17,[1]Telefoane!$B$1:$BK$65549,60,0),"-")</f>
        <v>409.25</v>
      </c>
      <c r="E17" s="6">
        <f t="shared" si="0"/>
        <v>487.01</v>
      </c>
      <c r="F17" s="7">
        <v>16</v>
      </c>
    </row>
    <row r="18" spans="1:6" x14ac:dyDescent="0.25">
      <c r="A18" s="4" t="str">
        <f>IFERROR(VLOOKUP(B18,[1]Availability!$A:$H,4,FALSE),"No Info")</f>
        <v>In portfolio</v>
      </c>
      <c r="B18" s="3" t="s">
        <v>30</v>
      </c>
      <c r="C18" s="5" t="str">
        <f>VLOOKUP(B18,[1]Telefoane!$B:$C,2,0)</f>
        <v>Honor 70 128GB Midnight Black DS 5G</v>
      </c>
      <c r="D18" s="6">
        <f>IFERROR(VLOOKUP($B18,[1]Telefoane!$B$1:$BK$65549,60,0),"-")</f>
        <v>409.25</v>
      </c>
      <c r="E18" s="6">
        <f t="shared" si="0"/>
        <v>487.01</v>
      </c>
      <c r="F18" s="7">
        <v>17</v>
      </c>
    </row>
    <row r="19" spans="1:6" x14ac:dyDescent="0.25">
      <c r="A19" s="4" t="str">
        <f>IFERROR(VLOOKUP(B19,[1]Availability!$A:$H,4,FALSE),"No Info")</f>
        <v>End of life</v>
      </c>
      <c r="B19" s="3" t="s">
        <v>15</v>
      </c>
      <c r="C19" s="5" t="str">
        <f>VLOOKUP(B19,[1]Telefoane!$B:$C,2,0)</f>
        <v xml:space="preserve">Honor Magic 4 Lite DS 128GB Midnight Black 5G </v>
      </c>
      <c r="D19" s="6">
        <f>IFERROR(VLOOKUP($B19,[1]Telefoane!$B$1:$BK$65549,60,0),"-")</f>
        <v>228.57</v>
      </c>
      <c r="E19" s="6">
        <f t="shared" si="0"/>
        <v>272</v>
      </c>
      <c r="F19" s="7">
        <v>18</v>
      </c>
    </row>
    <row r="20" spans="1:6" x14ac:dyDescent="0.25">
      <c r="A20" s="4" t="str">
        <f>IFERROR(VLOOKUP(B20,[1]Availability!$A:$H,4,FALSE),"No Info")</f>
        <v>End of life</v>
      </c>
      <c r="B20" s="3" t="s">
        <v>17</v>
      </c>
      <c r="C20" s="5" t="str">
        <f>VLOOKUP(B20,[1]Telefoane!$B:$C,2,0)</f>
        <v>Honor Magic 4 Lite DS 128GB Ocean Blue 5G</v>
      </c>
      <c r="D20" s="6">
        <f>IFERROR(VLOOKUP($B20,[1]Telefoane!$B$1:$BK$65549,60,0),"-")</f>
        <v>228.57</v>
      </c>
      <c r="E20" s="6">
        <f t="shared" si="0"/>
        <v>272</v>
      </c>
      <c r="F20" s="7">
        <v>19</v>
      </c>
    </row>
    <row r="21" spans="1:6" x14ac:dyDescent="0.25">
      <c r="A21" s="4" t="str">
        <f>IFERROR(VLOOKUP(B21,[1]Availability!$A:$H,4,FALSE),"No Info")</f>
        <v>End of life</v>
      </c>
      <c r="B21" s="3" t="s">
        <v>16</v>
      </c>
      <c r="C21" s="5" t="str">
        <f>VLOOKUP(B21,[1]Telefoane!$B:$C,2,0)</f>
        <v>Honor Magic 4 Lite DS 128GB Titanium Silver 5G</v>
      </c>
      <c r="D21" s="6">
        <f>IFERROR(VLOOKUP($B21,[1]Telefoane!$B$1:$BK$65549,60,0),"-")</f>
        <v>228.57</v>
      </c>
      <c r="E21" s="6">
        <f t="shared" si="0"/>
        <v>272</v>
      </c>
      <c r="F21" s="7">
        <v>20</v>
      </c>
    </row>
    <row r="22" spans="1:6" x14ac:dyDescent="0.25">
      <c r="A22" s="4" t="str">
        <f>IFERROR(VLOOKUP(B22,[1]Availability!$A:$H,4,FALSE),"No Info")</f>
        <v>In portfolio</v>
      </c>
      <c r="B22" s="3" t="s">
        <v>22</v>
      </c>
      <c r="C22" s="5" t="str">
        <f>VLOOKUP(B22,[1]Telefoane!$B:$C,2,0)</f>
        <v>Honor Magic 4 Pro 256GB DS Black 5G</v>
      </c>
      <c r="D22" s="6">
        <f>IFERROR(VLOOKUP($B22,[1]Telefoane!$B$1:$BK$65549,60,0),"-")</f>
        <v>858.83</v>
      </c>
      <c r="E22" s="6">
        <f t="shared" si="0"/>
        <v>1022.01</v>
      </c>
      <c r="F22" s="7">
        <v>21</v>
      </c>
    </row>
    <row r="23" spans="1:6" x14ac:dyDescent="0.25">
      <c r="A23" s="4" t="str">
        <f>IFERROR(VLOOKUP(B23,[1]Availability!$A:$H,4,FALSE),"No Info")</f>
        <v>End of life</v>
      </c>
      <c r="B23" s="3" t="s">
        <v>28</v>
      </c>
      <c r="C23" s="5" t="str">
        <f>VLOOKUP(B23,[1]Telefoane!$B:$C,2,0)</f>
        <v>Honor Magic 4 Pro 256GB DS Green 5G</v>
      </c>
      <c r="D23" s="6">
        <f>IFERROR(VLOOKUP($B23,[1]Telefoane!$B$1:$BK$65549,60,0),"-")</f>
        <v>858.83</v>
      </c>
      <c r="E23" s="6">
        <f t="shared" si="0"/>
        <v>1022.01</v>
      </c>
      <c r="F23" s="7">
        <v>22</v>
      </c>
    </row>
    <row r="24" spans="1:6" x14ac:dyDescent="0.25">
      <c r="A24" s="4" t="str">
        <f>IFERROR(VLOOKUP(B24,[1]Availability!$A:$H,4,FALSE),"No Info")</f>
        <v>In portfolio</v>
      </c>
      <c r="B24" s="3" t="s">
        <v>18</v>
      </c>
      <c r="C24" s="5" t="str">
        <f>VLOOKUP(B24,[1]Telefoane!$B:$C,2,0)</f>
        <v>Honor X7 128GB DS Midnight Black 4G</v>
      </c>
      <c r="D24" s="6">
        <f>IFERROR(VLOOKUP($B24,[1]Telefoane!$B$1:$BK$65549,60,0),"-")</f>
        <v>126.89</v>
      </c>
      <c r="E24" s="6">
        <f t="shared" si="0"/>
        <v>151</v>
      </c>
      <c r="F24" s="7">
        <v>23</v>
      </c>
    </row>
    <row r="25" spans="1:6" x14ac:dyDescent="0.25">
      <c r="A25" s="4" t="str">
        <f>IFERROR(VLOOKUP(B25,[1]Availability!$A:$H,4,FALSE),"No Info")</f>
        <v>In portfolio</v>
      </c>
      <c r="B25" s="3" t="s">
        <v>20</v>
      </c>
      <c r="C25" s="5" t="str">
        <f>VLOOKUP(B25,[1]Telefoane!$B:$C,2,0)</f>
        <v>Honor X7 128GB DS Ocean Blue 4G</v>
      </c>
      <c r="D25" s="6">
        <f>IFERROR(VLOOKUP($B25,[1]Telefoane!$B$1:$BK$65549,60,0),"-")</f>
        <v>126.89</v>
      </c>
      <c r="E25" s="6">
        <f t="shared" si="0"/>
        <v>151</v>
      </c>
      <c r="F25" s="7">
        <v>24</v>
      </c>
    </row>
    <row r="26" spans="1:6" x14ac:dyDescent="0.25">
      <c r="A26" s="4" t="str">
        <f>IFERROR(VLOOKUP(B26,[1]Availability!$A:$H,4,FALSE),"No Info")</f>
        <v>End of life</v>
      </c>
      <c r="B26" s="3" t="s">
        <v>19</v>
      </c>
      <c r="C26" s="5" t="str">
        <f>VLOOKUP(B26,[1]Telefoane!$B:$C,2,0)</f>
        <v>Honor X7 128GB DS Titanium Silver 4G</v>
      </c>
      <c r="D26" s="6">
        <f>IFERROR(VLOOKUP($B26,[1]Telefoane!$B$1:$BK$65549,60,0),"-")</f>
        <v>126.89</v>
      </c>
      <c r="E26" s="6">
        <f t="shared" si="0"/>
        <v>151</v>
      </c>
      <c r="F26" s="7">
        <v>25</v>
      </c>
    </row>
    <row r="27" spans="1:6" x14ac:dyDescent="0.25">
      <c r="A27" s="4" t="str">
        <f>IFERROR(VLOOKUP(B27,[1]Availability!$A:$H,4,FALSE),"No Info")</f>
        <v>In portfolio</v>
      </c>
      <c r="B27" s="3" t="s">
        <v>27</v>
      </c>
      <c r="C27" s="5" t="str">
        <f>VLOOKUP(B27,[1]Telefoane!$B:$C,2,0)</f>
        <v>Honor X8 128GB Midnight Black DS 4G</v>
      </c>
      <c r="D27" s="6">
        <f>IFERROR(VLOOKUP($B27,[1]Telefoane!$B$1:$BK$65549,60,0),"-")</f>
        <v>168.91</v>
      </c>
      <c r="E27" s="6">
        <f t="shared" si="0"/>
        <v>201</v>
      </c>
      <c r="F27" s="7">
        <v>26</v>
      </c>
    </row>
    <row r="28" spans="1:6" x14ac:dyDescent="0.25">
      <c r="A28" s="4" t="str">
        <f>IFERROR(VLOOKUP(B28,[1]Availability!$A:$H,4,FALSE),"No Info")</f>
        <v>In portfolio</v>
      </c>
      <c r="B28" s="3" t="s">
        <v>26</v>
      </c>
      <c r="C28" s="5" t="str">
        <f>VLOOKUP(B28,[1]Telefoane!$B:$C,2,0)</f>
        <v>Honor X8 128GB Ocean Blue DS 4G</v>
      </c>
      <c r="D28" s="6">
        <f>IFERROR(VLOOKUP($B28,[1]Telefoane!$B$1:$BK$65549,60,0),"-")</f>
        <v>168.91</v>
      </c>
      <c r="E28" s="6">
        <f t="shared" si="0"/>
        <v>201</v>
      </c>
      <c r="F28" s="7">
        <v>27</v>
      </c>
    </row>
    <row r="29" spans="1:6" x14ac:dyDescent="0.25">
      <c r="A29" s="4" t="str">
        <f>IFERROR(VLOOKUP(B29,[1]Availability!$A:$H,4,FALSE),"No Info")</f>
        <v>In portfolio</v>
      </c>
      <c r="B29" s="3" t="s">
        <v>53</v>
      </c>
      <c r="C29" s="5" t="str">
        <f>VLOOKUP(B29,[1]Telefoane!$B:$C,2,0)</f>
        <v>Huawei Nova 10 128GB DS Starry Black 4G</v>
      </c>
      <c r="D29" s="6">
        <f>IFERROR(VLOOKUP($B29,[1]Telefoane!$B$1:$BK$65549,60,0),"-")</f>
        <v>370.59</v>
      </c>
      <c r="E29" s="6">
        <f t="shared" si="0"/>
        <v>441</v>
      </c>
      <c r="F29" s="7">
        <v>28</v>
      </c>
    </row>
    <row r="30" spans="1:6" x14ac:dyDescent="0.25">
      <c r="A30" s="4" t="str">
        <f>IFERROR(VLOOKUP(B30,[1]Availability!$A:$H,4,FALSE),"No Info")</f>
        <v>On demand</v>
      </c>
      <c r="B30" s="3" t="s">
        <v>54</v>
      </c>
      <c r="C30" s="5" t="str">
        <f>VLOOKUP(B30,[1]Telefoane!$B:$C,2,0)</f>
        <v>Huawei Nova 10 128GB DS Starry Silver 4G</v>
      </c>
      <c r="D30" s="6">
        <f>IFERROR(VLOOKUP($B30,[1]Telefoane!$B$1:$BK$65549,60,0),"-")</f>
        <v>370.59</v>
      </c>
      <c r="E30" s="6">
        <f t="shared" si="0"/>
        <v>441</v>
      </c>
      <c r="F30" s="7">
        <v>29</v>
      </c>
    </row>
    <row r="31" spans="1:6" x14ac:dyDescent="0.25">
      <c r="A31" s="4" t="str">
        <f>IFERROR(VLOOKUP(B31,[1]Availability!$A:$H,4,FALSE),"No Info")</f>
        <v>On demand</v>
      </c>
      <c r="B31" s="3" t="s">
        <v>57</v>
      </c>
      <c r="C31" s="5" t="str">
        <f>VLOOKUP(B31,[1]Telefoane!$B:$C,2,0)</f>
        <v>Huawei Nova 10SE 128GB DS Mint Green 4G</v>
      </c>
      <c r="D31" s="6">
        <f>IFERROR(VLOOKUP($B31,[1]Telefoane!$B$1:$BK$65549,60,0),"-")</f>
        <v>273.95</v>
      </c>
      <c r="E31" s="6">
        <f t="shared" si="0"/>
        <v>326</v>
      </c>
      <c r="F31" s="7">
        <v>30</v>
      </c>
    </row>
    <row r="32" spans="1:6" x14ac:dyDescent="0.25">
      <c r="A32" s="4" t="str">
        <f>IFERROR(VLOOKUP(B32,[1]Availability!$A:$H,4,FALSE),"No Info")</f>
        <v>In portfolio</v>
      </c>
      <c r="B32" s="3" t="s">
        <v>56</v>
      </c>
      <c r="C32" s="5" t="str">
        <f>VLOOKUP(B32,[1]Telefoane!$B:$C,2,0)</f>
        <v>Huawei Nova 10SE 128GB DS Starry Black 4G</v>
      </c>
      <c r="D32" s="6">
        <f>IFERROR(VLOOKUP($B32,[1]Telefoane!$B$1:$BK$65549,60,0),"-")</f>
        <v>273.95</v>
      </c>
      <c r="E32" s="6">
        <f t="shared" si="0"/>
        <v>326</v>
      </c>
      <c r="F32" s="7">
        <v>31</v>
      </c>
    </row>
    <row r="33" spans="1:6" x14ac:dyDescent="0.25">
      <c r="A33" s="4" t="str">
        <f>IFERROR(VLOOKUP(B33,[1]Availability!$A:$H,4,FALSE),"No Info")</f>
        <v>End of life</v>
      </c>
      <c r="B33" s="3" t="s">
        <v>55</v>
      </c>
      <c r="C33" s="5" t="str">
        <f>VLOOKUP(B33,[1]Telefoane!$B:$C,2,0)</f>
        <v>Huawei Nova 10SE 128GB DS Starry Silver 4G</v>
      </c>
      <c r="D33" s="6">
        <f>IFERROR(VLOOKUP($B33,[1]Telefoane!$B$1:$BK$65549,60,0),"-")</f>
        <v>273.95</v>
      </c>
      <c r="E33" s="6">
        <f t="shared" si="0"/>
        <v>326</v>
      </c>
      <c r="F33" s="7">
        <v>32</v>
      </c>
    </row>
    <row r="34" spans="1:6" x14ac:dyDescent="0.25">
      <c r="A34" s="4" t="str">
        <f>IFERROR(VLOOKUP(B34,[1]Availability!$A:$H,4,FALSE),"No Info")</f>
        <v>End of life</v>
      </c>
      <c r="B34" s="3" t="s">
        <v>6</v>
      </c>
      <c r="C34" s="5" t="str">
        <f>VLOOKUP(B34,[1]Telefoane!$B:$C,2,0)</f>
        <v>Huawei Nova 9 128GBDS Black 4G</v>
      </c>
      <c r="D34" s="6">
        <f>IFERROR(VLOOKUP($B34,[1]Telefoane!$B$1:$BK$65549,60,0),"-")</f>
        <v>334.46</v>
      </c>
      <c r="E34" s="6">
        <f t="shared" si="0"/>
        <v>398.01</v>
      </c>
      <c r="F34" s="7">
        <v>33</v>
      </c>
    </row>
    <row r="35" spans="1:6" x14ac:dyDescent="0.25">
      <c r="A35" s="4" t="str">
        <f>IFERROR(VLOOKUP(B35,[1]Availability!$A:$H,4,FALSE),"No Info")</f>
        <v>End of life</v>
      </c>
      <c r="B35" s="3" t="s">
        <v>7</v>
      </c>
      <c r="C35" s="5" t="str">
        <f>VLOOKUP(B35,[1]Telefoane!$B:$C,2,0)</f>
        <v>Huawei Nova 9 128GB DS Starry Blue 4G</v>
      </c>
      <c r="D35" s="6">
        <f>IFERROR(VLOOKUP($B35,[1]Telefoane!$B$1:$BK$65549,60,0),"-")</f>
        <v>334.46</v>
      </c>
      <c r="E35" s="6">
        <f t="shared" si="0"/>
        <v>398.01</v>
      </c>
      <c r="F35" s="7">
        <v>34</v>
      </c>
    </row>
    <row r="36" spans="1:6" x14ac:dyDescent="0.25">
      <c r="A36" s="4" t="str">
        <f>IFERROR(VLOOKUP(B36,[1]Availability!$A:$H,4,FALSE),"No Info")</f>
        <v>End of life</v>
      </c>
      <c r="B36" s="3" t="s">
        <v>11</v>
      </c>
      <c r="C36" s="5" t="str">
        <f>VLOOKUP(B36,[1]Telefoane!$B:$C,2,0)</f>
        <v>Huawei Nova 9 SE 128GB Black 4G</v>
      </c>
      <c r="D36" s="6">
        <f>IFERROR(VLOOKUP($B36,[1]Telefoane!$B$1:$BK$65549,60,0),"-")</f>
        <v>246.22</v>
      </c>
      <c r="E36" s="6">
        <f t="shared" si="0"/>
        <v>293</v>
      </c>
      <c r="F36" s="7">
        <v>35</v>
      </c>
    </row>
    <row r="37" spans="1:6" x14ac:dyDescent="0.25">
      <c r="A37" s="4" t="str">
        <f>IFERROR(VLOOKUP(B37,[1]Availability!$A:$H,4,FALSE),"No Info")</f>
        <v>End of life</v>
      </c>
      <c r="B37" s="3" t="s">
        <v>10</v>
      </c>
      <c r="C37" s="5" t="str">
        <f>VLOOKUP(B37,[1]Telefoane!$B:$C,2,0)</f>
        <v>Huawei Nova 9 SE 128GB Blue 4G</v>
      </c>
      <c r="D37" s="6">
        <f>IFERROR(VLOOKUP($B37,[1]Telefoane!$B$1:$BK$65549,60,0),"-")</f>
        <v>246.22</v>
      </c>
      <c r="E37" s="6">
        <f t="shared" si="0"/>
        <v>293</v>
      </c>
      <c r="F37" s="7">
        <v>36</v>
      </c>
    </row>
    <row r="38" spans="1:6" x14ac:dyDescent="0.25">
      <c r="A38" s="4" t="str">
        <f>IFERROR(VLOOKUP(B38,[1]Availability!$A:$H,4,FALSE),"No Info")</f>
        <v>End of life</v>
      </c>
      <c r="B38" s="3" t="s">
        <v>21</v>
      </c>
      <c r="C38" s="5" t="str">
        <f>VLOOKUP(B38,[1]Telefoane!$B:$C,2,0)</f>
        <v>Huawei Nova Y70 128GB DS Black 4G</v>
      </c>
      <c r="D38" s="6">
        <f>IFERROR(VLOOKUP($B38,[1]Telefoane!$B$1:$BK$65549,60,0),"-")</f>
        <v>147.9</v>
      </c>
      <c r="E38" s="6">
        <f t="shared" si="0"/>
        <v>176</v>
      </c>
      <c r="F38" s="7">
        <v>37</v>
      </c>
    </row>
    <row r="39" spans="1:6" x14ac:dyDescent="0.25">
      <c r="A39" s="4" t="str">
        <f>IFERROR(VLOOKUP(B39,[1]Availability!$A:$H,4,FALSE),"No Info")</f>
        <v>End of life</v>
      </c>
      <c r="B39" s="3" t="s">
        <v>23</v>
      </c>
      <c r="C39" s="5" t="str">
        <f>VLOOKUP(B39,[1]Telefoane!$B:$C,2,0)</f>
        <v>Huawei Nova Y70 128GB DS Black 4G cu Huawei Band 7 Black</v>
      </c>
      <c r="D39" s="6">
        <f>IFERROR(VLOOKUP($B39,[1]Telefoane!$B$1:$BK$65549,60,0),"-")</f>
        <v>147.89999999999998</v>
      </c>
      <c r="E39" s="6">
        <f t="shared" si="0"/>
        <v>176</v>
      </c>
      <c r="F39" s="7">
        <v>38</v>
      </c>
    </row>
    <row r="40" spans="1:6" x14ac:dyDescent="0.25">
      <c r="A40" s="4" t="str">
        <f>IFERROR(VLOOKUP(B40,[1]Availability!$A:$H,4,FALSE),"No Info")</f>
        <v>End of life</v>
      </c>
      <c r="B40" s="3" t="s">
        <v>25</v>
      </c>
      <c r="C40" s="5" t="str">
        <f>VLOOKUP(B40,[1]Telefoane!$B:$C,2,0)</f>
        <v>Huawei Nova Y90 128GB Emerald Green DS 4G</v>
      </c>
      <c r="D40" s="6">
        <f>IFERROR(VLOOKUP($B40,[1]Telefoane!$B$1:$BK$65549,60,0),"-")</f>
        <v>231.94</v>
      </c>
      <c r="E40" s="6">
        <f t="shared" si="0"/>
        <v>276.01</v>
      </c>
      <c r="F40" s="7">
        <v>39</v>
      </c>
    </row>
    <row r="41" spans="1:6" x14ac:dyDescent="0.25">
      <c r="A41" s="4" t="str">
        <f>IFERROR(VLOOKUP(B41,[1]Availability!$A:$H,4,FALSE),"No Info")</f>
        <v>End of life</v>
      </c>
      <c r="B41" s="3" t="s">
        <v>24</v>
      </c>
      <c r="C41" s="5" t="str">
        <f>VLOOKUP(B41,[1]Telefoane!$B:$C,2,0)</f>
        <v>Huawei Nova Y90 128GB Midnight Black DS 4G</v>
      </c>
      <c r="D41" s="6">
        <f>IFERROR(VLOOKUP($B41,[1]Telefoane!$B$1:$BK$65549,60,0),"-")</f>
        <v>231.94</v>
      </c>
      <c r="E41" s="6">
        <f t="shared" si="0"/>
        <v>276.01</v>
      </c>
      <c r="F41" s="7">
        <v>40</v>
      </c>
    </row>
    <row r="42" spans="1:6" x14ac:dyDescent="0.25">
      <c r="A42" s="4" t="str">
        <f>IFERROR(VLOOKUP(B42,[1]Availability!$A:$H,4,FALSE),"No Info")</f>
        <v>End of life</v>
      </c>
      <c r="B42" s="3" t="s">
        <v>13</v>
      </c>
      <c r="C42" s="5" t="str">
        <f>VLOOKUP(B42,[1]Telefoane!$B:$C,2,0)</f>
        <v>Huawei P50 Pocket 256GB DS Alb 4G</v>
      </c>
      <c r="D42" s="6">
        <f>IFERROR(VLOOKUP($B42,[1]Telefoane!$B$1:$BK$65549,60,0),"-")</f>
        <v>1015.97</v>
      </c>
      <c r="E42" s="6">
        <f t="shared" si="0"/>
        <v>1209</v>
      </c>
      <c r="F42" s="7">
        <v>41</v>
      </c>
    </row>
    <row r="43" spans="1:6" x14ac:dyDescent="0.25">
      <c r="A43" s="4" t="str">
        <f>IFERROR(VLOOKUP(B43,[1]Availability!$A:$H,4,FALSE),"No Info")</f>
        <v>End of life</v>
      </c>
      <c r="B43" s="3" t="s">
        <v>9</v>
      </c>
      <c r="C43" s="5" t="str">
        <f>VLOOKUP(B43,[1]Telefoane!$B:$C,2,0)</f>
        <v>Huawei P50 Pro 256GB DS Gold 4G</v>
      </c>
      <c r="D43" s="6">
        <f>IFERROR(VLOOKUP($B43,[1]Telefoane!$B$1:$BK$65549,60,0),"-")</f>
        <v>805.05</v>
      </c>
      <c r="E43" s="6">
        <f t="shared" si="0"/>
        <v>958.01</v>
      </c>
      <c r="F43" s="7">
        <v>42</v>
      </c>
    </row>
    <row r="44" spans="1:6" x14ac:dyDescent="0.25">
      <c r="A44" s="4" t="str">
        <f>IFERROR(VLOOKUP(B44,[1]Availability!$A:$H,4,FALSE),"No Info")</f>
        <v>In portfolio</v>
      </c>
      <c r="B44" s="3" t="s">
        <v>8</v>
      </c>
      <c r="C44" s="5" t="str">
        <f>VLOOKUP(B44,[1]Telefoane!$B:$C,2,0)</f>
        <v>Huawei P50 Pro 256GB DS Negru 4G</v>
      </c>
      <c r="D44" s="6">
        <f>IFERROR(VLOOKUP($B44,[1]Telefoane!$B$1:$BK$65549,60,0),"-")</f>
        <v>805.05</v>
      </c>
      <c r="E44" s="6">
        <f t="shared" si="0"/>
        <v>958.01</v>
      </c>
      <c r="F44" s="7">
        <v>43</v>
      </c>
    </row>
    <row r="45" spans="1:6" x14ac:dyDescent="0.25">
      <c r="A45" s="4" t="str">
        <f>IFERROR(VLOOKUP(B45,[1]Availability!$A:$H,4,FALSE),"No Info")</f>
        <v>On demand</v>
      </c>
      <c r="B45" s="3" t="s">
        <v>5</v>
      </c>
      <c r="C45" s="5" t="str">
        <f>VLOOKUP(B45,[1]Telefoane!$B:$C,2,0)</f>
        <v>Huawei Watch 3 46MM Active 4G Black</v>
      </c>
      <c r="D45" s="8">
        <f>IFERROR(VLOOKUP($B45,[1]Telefoane!$B$1:$BK$65549,60,0),"-")</f>
        <v>257.14</v>
      </c>
      <c r="E45" s="8">
        <f t="shared" si="0"/>
        <v>306</v>
      </c>
      <c r="F45" s="7">
        <v>44</v>
      </c>
    </row>
    <row r="46" spans="1:6" x14ac:dyDescent="0.25">
      <c r="A46" s="4" t="str">
        <f>IFERROR(VLOOKUP(B46,[1]Availability!$A:$H,4,FALSE),"No Info")</f>
        <v>On demand</v>
      </c>
      <c r="B46" s="3" t="s">
        <v>58</v>
      </c>
      <c r="C46" s="5" t="s">
        <v>59</v>
      </c>
      <c r="D46" s="8">
        <f>IFERROR(VLOOKUP($B46,[1]Telefoane!$B$1:$BK$65549,60,0),"-")</f>
        <v>635.79999999999995</v>
      </c>
      <c r="E46" s="8">
        <f t="shared" ref="E46" si="1">IFERROR(ROUND(D46*1.19,2),"-")</f>
        <v>756.6</v>
      </c>
      <c r="F46" s="7">
        <v>45</v>
      </c>
    </row>
    <row r="47" spans="1:6" x14ac:dyDescent="0.25">
      <c r="A47" s="4" t="str">
        <f>IFERROR(VLOOKUP(B47,[1]Availability!$A:$H,4,FALSE),"No Info")</f>
        <v>On demand</v>
      </c>
      <c r="B47" s="3" t="s">
        <v>44</v>
      </c>
      <c r="C47" s="5" t="str">
        <f>VLOOKUP(B47,[1]Telefoane!$B:$C,2,0)</f>
        <v>Ipad (10th) 10.9 inch Wi-Fi Cellular 256GB Blue</v>
      </c>
      <c r="D47" s="8">
        <f>IFERROR(VLOOKUP($B47,[1]Telefoane!$B$1:$BK$65549,60,0),"-")</f>
        <v>723.41</v>
      </c>
      <c r="E47" s="8">
        <f t="shared" si="0"/>
        <v>860.86</v>
      </c>
      <c r="F47" s="7">
        <v>46</v>
      </c>
    </row>
    <row r="48" spans="1:6" x14ac:dyDescent="0.25">
      <c r="A48" s="4" t="str">
        <f>IFERROR(VLOOKUP(B48,[1]Availability!$A:$H,4,FALSE),"No Info")</f>
        <v>In portfolio</v>
      </c>
      <c r="B48" s="3" t="s">
        <v>43</v>
      </c>
      <c r="C48" s="5" t="str">
        <f>VLOOKUP(B48,[1]Telefoane!$B:$C,2,0)</f>
        <v>Ipad (10th) 10.9 inch Wi-Fi Cellular 64GB Blue</v>
      </c>
      <c r="D48" s="8">
        <f>IFERROR(VLOOKUP($B48,[1]Telefoane!$B$1:$BK$65549,60,0),"-")</f>
        <v>577.08000000000004</v>
      </c>
      <c r="E48" s="8">
        <f t="shared" si="0"/>
        <v>686.73</v>
      </c>
      <c r="F48" s="7">
        <v>47</v>
      </c>
    </row>
    <row r="49" spans="1:6" x14ac:dyDescent="0.25">
      <c r="A49" s="4" t="str">
        <f>IFERROR(VLOOKUP(B49,[1]Availability!$A:$H,4,FALSE),"No Info")</f>
        <v>In portfolio</v>
      </c>
      <c r="B49" s="3" t="s">
        <v>42</v>
      </c>
      <c r="C49" s="5" t="str">
        <f>VLOOKUP(B49,[1]Telefoane!$B:$C,2,0)</f>
        <v>Ipad (10th) 10.9 inch Wi-Fi Cellular 64GB Silver</v>
      </c>
      <c r="D49" s="8">
        <f>IFERROR(VLOOKUP($B49,[1]Telefoane!$B$1:$BK$65549,60,0),"-")</f>
        <v>577.08000000000004</v>
      </c>
      <c r="E49" s="8">
        <f t="shared" si="0"/>
        <v>686.73</v>
      </c>
      <c r="F49" s="7">
        <v>48</v>
      </c>
    </row>
    <row r="50" spans="1:6" x14ac:dyDescent="0.25">
      <c r="A50" s="4" t="str">
        <f>IFERROR(VLOOKUP(B50,[1]Availability!$A:$H,4,FALSE),"No Info")</f>
        <v>On demand</v>
      </c>
      <c r="B50" s="3" t="s">
        <v>29</v>
      </c>
      <c r="C50" s="5" t="str">
        <f>VLOOKUP(B50,[1]Telefoane!$B:$C,2,0)</f>
        <v>Ipad 10.2-inch 64GB Space Grey(9th Generation)</v>
      </c>
      <c r="D50" s="8">
        <f>IFERROR(VLOOKUP($B50,[1]Telefoane!$B$1:$BK$65549,60,0),"-")</f>
        <v>385.6</v>
      </c>
      <c r="E50" s="8">
        <f t="shared" si="0"/>
        <v>458.86</v>
      </c>
      <c r="F50" s="7">
        <v>49</v>
      </c>
    </row>
    <row r="51" spans="1:6" x14ac:dyDescent="0.25">
      <c r="A51" s="4" t="str">
        <f>IFERROR(VLOOKUP(B51,[1]Availability!$A:$H,4,FALSE),"No Info")</f>
        <v>End of life</v>
      </c>
      <c r="B51" s="3" t="s">
        <v>12</v>
      </c>
      <c r="C51" s="5" t="str">
        <f>VLOOKUP(B51,[1]Telefoane!$B:$C,2,0)</f>
        <v>iPad Air (2022) 10.9 inch 64GB Pink WiFi + Cellular</v>
      </c>
      <c r="D51" s="8">
        <f>IFERROR(VLOOKUP($B51,[1]Telefoane!$B$1:$BK$65549,60,0),"-")</f>
        <v>635.79999999999995</v>
      </c>
      <c r="E51" s="8">
        <f t="shared" si="0"/>
        <v>756.6</v>
      </c>
      <c r="F51" s="7">
        <v>50</v>
      </c>
    </row>
    <row r="52" spans="1:6" x14ac:dyDescent="0.25">
      <c r="A52" s="4" t="str">
        <f>IFERROR(VLOOKUP(B52,[1]Availability!$A:$H,4,FALSE),"No Info")</f>
        <v>End of life</v>
      </c>
      <c r="B52" s="3" t="s">
        <v>3</v>
      </c>
      <c r="C52" s="5" t="str">
        <f>VLOOKUP(B52,[1]Telefoane!$B:$C,2,0)</f>
        <v>iPad Pro (2021) 12.9 Inch 1TB Space Grey WiFi + Cellular On Demand</v>
      </c>
      <c r="D52" s="8">
        <f>IFERROR(VLOOKUP($B52,[1]Telefoane!$B$1:$BK$65549,60,0),"-")</f>
        <v>1719.7488000000001</v>
      </c>
      <c r="E52" s="8">
        <f t="shared" si="0"/>
        <v>2046.5</v>
      </c>
      <c r="F52" s="7">
        <v>51</v>
      </c>
    </row>
    <row r="53" spans="1:6" x14ac:dyDescent="0.25">
      <c r="A53" s="4" t="str">
        <f>IFERROR(VLOOKUP(B53,[1]Availability!$A:$H,4,FALSE),"No Info")</f>
        <v>End of life</v>
      </c>
      <c r="B53" s="3" t="s">
        <v>2</v>
      </c>
      <c r="C53" s="5" t="str">
        <f>VLOOKUP(B53,[1]Telefoane!$B:$C,2,0)</f>
        <v>iPad Pro (2021) 12.9 Inch 512GB Space Grey WiFi + Cellular</v>
      </c>
      <c r="D53" s="8">
        <f>IFERROR(VLOOKUP($B53,[1]Telefoane!$B$1:$BK$65549,60,0),"-")</f>
        <v>1371.5028000000002</v>
      </c>
      <c r="E53" s="8">
        <f t="shared" si="0"/>
        <v>1632.09</v>
      </c>
      <c r="F53" s="7">
        <v>52</v>
      </c>
    </row>
    <row r="54" spans="1:6" x14ac:dyDescent="0.25">
      <c r="A54" s="4" t="str">
        <f>IFERROR(VLOOKUP(B54,[1]Availability!$A:$H,4,FALSE),"No Info")</f>
        <v>In portfolio</v>
      </c>
      <c r="B54" s="3" t="s">
        <v>45</v>
      </c>
      <c r="C54" s="5" t="str">
        <f>VLOOKUP(B54,[1]Telefoane!$B:$C,2,0)</f>
        <v>iPad Pro (4th) 11 inch Wi-Fi Cellular 128GB Space Grey</v>
      </c>
      <c r="D54" s="8">
        <f>IFERROR(VLOOKUP($B54,[1]Telefoane!$B$1:$BK$65549,60,0),"-")</f>
        <v>929.34</v>
      </c>
      <c r="E54" s="8">
        <f t="shared" si="0"/>
        <v>1105.9100000000001</v>
      </c>
      <c r="F54" s="7">
        <v>53</v>
      </c>
    </row>
    <row r="55" spans="1:6" x14ac:dyDescent="0.25">
      <c r="A55" s="4" t="str">
        <f>IFERROR(VLOOKUP(B55,[1]Availability!$A:$H,4,FALSE),"No Info")</f>
        <v>On demand</v>
      </c>
      <c r="B55" s="3" t="s">
        <v>48</v>
      </c>
      <c r="C55" s="5" t="str">
        <f>VLOOKUP(B55,[1]Telefoane!$B:$C,2,0)</f>
        <v>iPad Pro (4th) 11 inch Wi-Fi Cellular 1TB Space Grey</v>
      </c>
      <c r="D55" s="8">
        <f>IFERROR(VLOOKUP($B55,[1]Telefoane!$B$1:$BK$65549,60,0),"-")</f>
        <v>1575.14</v>
      </c>
      <c r="E55" s="8">
        <f t="shared" si="0"/>
        <v>1874.42</v>
      </c>
      <c r="F55" s="7">
        <v>54</v>
      </c>
    </row>
    <row r="56" spans="1:6" x14ac:dyDescent="0.25">
      <c r="A56" s="4" t="str">
        <f>IFERROR(VLOOKUP(B56,[1]Availability!$A:$H,4,FALSE),"No Info")</f>
        <v>On demand</v>
      </c>
      <c r="B56" s="3" t="s">
        <v>46</v>
      </c>
      <c r="C56" s="5" t="str">
        <f>VLOOKUP(B56,[1]Telefoane!$B:$C,2,0)</f>
        <v>iPad Pro (4th) 11 inch Wi-Fi Cellular 256GB Space Grey</v>
      </c>
      <c r="D56" s="8">
        <f>IFERROR(VLOOKUP($B56,[1]Telefoane!$B$1:$BK$65549,60,0),"-")</f>
        <v>1025.07</v>
      </c>
      <c r="E56" s="8">
        <f t="shared" si="0"/>
        <v>1219.83</v>
      </c>
      <c r="F56" s="7">
        <v>55</v>
      </c>
    </row>
    <row r="57" spans="1:6" x14ac:dyDescent="0.25">
      <c r="A57" s="4" t="str">
        <f>IFERROR(VLOOKUP(B57,[1]Availability!$A:$H,4,FALSE),"No Info")</f>
        <v>On demand</v>
      </c>
      <c r="B57" s="3" t="s">
        <v>49</v>
      </c>
      <c r="C57" s="5" t="str">
        <f>VLOOKUP(B57,[1]Telefoane!$B:$C,2,0)</f>
        <v>iPad Pro (4th) 11 inch Wi-Fi Cellular 2TB Space Grey</v>
      </c>
      <c r="D57" s="8">
        <f>IFERROR(VLOOKUP($B57,[1]Telefoane!$B$1:$BK$65549,60,0),"-")</f>
        <v>1942.73</v>
      </c>
      <c r="E57" s="8">
        <f t="shared" si="0"/>
        <v>2311.85</v>
      </c>
      <c r="F57" s="7">
        <v>56</v>
      </c>
    </row>
    <row r="58" spans="1:6" x14ac:dyDescent="0.25">
      <c r="A58" s="4" t="str">
        <f>IFERROR(VLOOKUP(B58,[1]Availability!$A:$H,4,FALSE),"No Info")</f>
        <v>On demand</v>
      </c>
      <c r="B58" s="3" t="s">
        <v>47</v>
      </c>
      <c r="C58" s="5" t="str">
        <f>VLOOKUP(B58,[1]Telefoane!$B:$C,2,0)</f>
        <v>iPad Pro (4th) 11 inch Wi-Fi Cellular 512GB Space Grey</v>
      </c>
      <c r="D58" s="8">
        <f>IFERROR(VLOOKUP($B58,[1]Telefoane!$B$1:$BK$65549,60,0),"-")</f>
        <v>1208.43</v>
      </c>
      <c r="E58" s="8">
        <f t="shared" si="0"/>
        <v>1438.03</v>
      </c>
      <c r="F58" s="7">
        <v>57</v>
      </c>
    </row>
    <row r="59" spans="1:6" x14ac:dyDescent="0.25">
      <c r="A59" s="4" t="str">
        <f>IFERROR(VLOOKUP(B59,[1]Availability!$A:$H,4,FALSE),"No Info")</f>
        <v>In portfolio</v>
      </c>
      <c r="B59" s="3" t="s">
        <v>50</v>
      </c>
      <c r="C59" s="5" t="str">
        <f>VLOOKUP(B59,[1]Telefoane!$B:$C,2,0)</f>
        <v>iPad Pro (6th) 12.9 inch Wi-Fi Cellular 128GB Space Grey</v>
      </c>
      <c r="D59" s="8">
        <f>IFERROR(VLOOKUP($B59,[1]Telefoane!$B$1:$BK$65549,60,0),"-")</f>
        <v>1222.8800000000001</v>
      </c>
      <c r="E59" s="8">
        <f t="shared" si="0"/>
        <v>1455.23</v>
      </c>
      <c r="F59" s="7">
        <v>58</v>
      </c>
    </row>
    <row r="60" spans="1:6" x14ac:dyDescent="0.25">
      <c r="A60" s="4" t="str">
        <f>IFERROR(VLOOKUP(B60,[1]Availability!$A:$H,4,FALSE),"No Info")</f>
        <v>On demand</v>
      </c>
      <c r="B60" s="3" t="s">
        <v>51</v>
      </c>
      <c r="C60" s="5" t="str">
        <f>VLOOKUP(B60,[1]Telefoane!$B:$C,2,0)</f>
        <v>iPad Pro (6th) 12.9 inch Wi-Fi Cellular 1TB Space Grey</v>
      </c>
      <c r="D60" s="8">
        <f>IFERROR(VLOOKUP($B60,[1]Telefoane!$B$1:$BK$65549,60,0),"-")</f>
        <v>1865.06</v>
      </c>
      <c r="E60" s="8">
        <f t="shared" si="0"/>
        <v>2219.42</v>
      </c>
      <c r="F60" s="7">
        <v>59</v>
      </c>
    </row>
  </sheetData>
  <conditionalFormatting sqref="A1:A1048576">
    <cfRule type="cellIs" dxfId="1" priority="203" operator="equal">
      <formula>"""End of life"""</formula>
    </cfRule>
  </conditionalFormatting>
  <conditionalFormatting sqref="B47:B60 B2:B44">
    <cfRule type="duplicateValues" dxfId="0" priority="1960"/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2023-01-20T14:00:34Z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