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8F96C10C-01C3-43BA-9765-042B501DD28C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Preturi Buget Cumulat(Clasa 22)" sheetId="1" r:id="rId1"/>
  </sheets>
  <externalReferences>
    <externalReference r:id="rId2"/>
  </externalReferences>
  <definedNames>
    <definedName name="_xlnm._FilterDatabase" localSheetId="0" hidden="1">'Preturi Buget Cumulat(Clasa 22)'!$A$2:$H$453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3" i="1" l="1"/>
  <c r="D453" i="1"/>
  <c r="E453" i="1" s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C413" i="1"/>
  <c r="D412" i="1"/>
  <c r="C412" i="1"/>
  <c r="D411" i="1"/>
  <c r="C411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E187" i="1" s="1"/>
  <c r="D186" i="1"/>
  <c r="C186" i="1"/>
  <c r="D185" i="1"/>
  <c r="C185" i="1"/>
  <c r="D184" i="1"/>
  <c r="C184" i="1"/>
  <c r="D183" i="1"/>
  <c r="C183" i="1"/>
  <c r="D182" i="1"/>
  <c r="D181" i="1"/>
  <c r="C181" i="1"/>
  <c r="D180" i="1"/>
  <c r="C180" i="1"/>
  <c r="D179" i="1"/>
  <c r="C179" i="1"/>
  <c r="D178" i="1"/>
  <c r="D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E402" i="1" l="1"/>
  <c r="E47" i="1" l="1"/>
  <c r="F453" i="1"/>
  <c r="F187" i="1" l="1"/>
  <c r="F402" i="1"/>
  <c r="F47" i="1"/>
  <c r="E215" i="1"/>
  <c r="E440" i="1" l="1"/>
  <c r="E429" i="1"/>
  <c r="E428" i="1"/>
  <c r="E30" i="1"/>
  <c r="E31" i="1"/>
  <c r="E34" i="1"/>
  <c r="E33" i="1"/>
  <c r="E32" i="1"/>
  <c r="E7" i="1"/>
  <c r="E50" i="1"/>
  <c r="E49" i="1"/>
  <c r="E48" i="1"/>
  <c r="E55" i="1"/>
  <c r="E57" i="1"/>
  <c r="E59" i="1"/>
  <c r="E56" i="1"/>
  <c r="E58" i="1"/>
  <c r="E60" i="1"/>
  <c r="E62" i="1"/>
  <c r="E64" i="1"/>
  <c r="E61" i="1"/>
  <c r="E63" i="1"/>
  <c r="E8" i="1"/>
  <c r="E10" i="1"/>
  <c r="E11" i="1"/>
  <c r="E9" i="1"/>
  <c r="E15" i="1"/>
  <c r="E13" i="1"/>
  <c r="E14" i="1"/>
  <c r="E16" i="1"/>
  <c r="E17" i="1"/>
  <c r="E12" i="1"/>
  <c r="E257" i="1" l="1"/>
  <c r="E97" i="1"/>
  <c r="E95" i="1"/>
  <c r="E96" i="1"/>
  <c r="E92" i="1"/>
  <c r="E93" i="1"/>
  <c r="E100" i="1"/>
  <c r="E103" i="1"/>
  <c r="E101" i="1"/>
  <c r="E102" i="1"/>
  <c r="E99" i="1"/>
  <c r="E98" i="1"/>
  <c r="E105" i="1"/>
  <c r="E107" i="1"/>
  <c r="E106" i="1"/>
  <c r="E104" i="1"/>
  <c r="E110" i="1"/>
  <c r="E111" i="1"/>
  <c r="E112" i="1"/>
  <c r="E108" i="1"/>
  <c r="E109" i="1"/>
  <c r="E115" i="1"/>
  <c r="E116" i="1"/>
  <c r="E117" i="1"/>
  <c r="E113" i="1"/>
  <c r="E114" i="1"/>
  <c r="E120" i="1"/>
  <c r="E123" i="1"/>
  <c r="E121" i="1"/>
  <c r="E122" i="1"/>
  <c r="E118" i="1"/>
  <c r="E119" i="1"/>
  <c r="E126" i="1"/>
  <c r="E125" i="1"/>
  <c r="E127" i="1"/>
  <c r="E124" i="1"/>
  <c r="E133" i="1"/>
  <c r="E135" i="1"/>
  <c r="E132" i="1"/>
  <c r="E134" i="1"/>
  <c r="E131" i="1"/>
  <c r="E137" i="1"/>
  <c r="E138" i="1"/>
  <c r="E136" i="1"/>
  <c r="E129" i="1"/>
  <c r="E130" i="1"/>
  <c r="E128" i="1"/>
  <c r="E200" i="1"/>
  <c r="E139" i="1"/>
  <c r="E204" i="1"/>
  <c r="E205" i="1"/>
  <c r="E203" i="1"/>
  <c r="E142" i="1"/>
  <c r="E141" i="1"/>
  <c r="E206" i="1"/>
  <c r="E201" i="1"/>
  <c r="E202" i="1"/>
  <c r="E140" i="1"/>
  <c r="E146" i="1"/>
  <c r="E143" i="1"/>
  <c r="E144" i="1"/>
  <c r="E145" i="1"/>
  <c r="E147" i="1"/>
  <c r="E148" i="1"/>
  <c r="E149" i="1"/>
  <c r="E151" i="1"/>
  <c r="E152" i="1"/>
  <c r="E150" i="1"/>
  <c r="E153" i="1"/>
  <c r="E154" i="1"/>
  <c r="E155" i="1"/>
  <c r="E156" i="1"/>
  <c r="E157" i="1"/>
  <c r="E158" i="1"/>
  <c r="E160" i="1"/>
  <c r="E159" i="1"/>
  <c r="E161" i="1"/>
  <c r="E162" i="1"/>
  <c r="E163" i="1"/>
  <c r="E164" i="1"/>
  <c r="E165" i="1"/>
  <c r="E166" i="1"/>
  <c r="E167" i="1"/>
  <c r="E168" i="1"/>
  <c r="E169" i="1"/>
  <c r="E173" i="1"/>
  <c r="E172" i="1"/>
  <c r="E171" i="1"/>
  <c r="E180" i="1"/>
  <c r="E181" i="1"/>
  <c r="E179" i="1"/>
  <c r="E183" i="1"/>
  <c r="E184" i="1"/>
  <c r="E185" i="1"/>
  <c r="E174" i="1"/>
  <c r="E175" i="1"/>
  <c r="E176" i="1"/>
  <c r="E207" i="1"/>
  <c r="E208" i="1"/>
  <c r="E186" i="1"/>
  <c r="E210" i="1"/>
  <c r="E211" i="1"/>
  <c r="E212" i="1"/>
  <c r="E213" i="1"/>
  <c r="E188" i="1"/>
  <c r="E209" i="1"/>
  <c r="E334" i="1"/>
  <c r="E331" i="1"/>
  <c r="E332" i="1"/>
  <c r="E333" i="1"/>
  <c r="E335" i="1"/>
  <c r="E336" i="1"/>
  <c r="E337" i="1"/>
  <c r="E338" i="1"/>
  <c r="E339" i="1"/>
  <c r="E347" i="1"/>
  <c r="E5" i="1"/>
  <c r="E6" i="1"/>
  <c r="E3" i="1"/>
  <c r="E4" i="1"/>
  <c r="E219" i="1"/>
  <c r="E414" i="1"/>
  <c r="E43" i="1"/>
  <c r="E39" i="1"/>
  <c r="E259" i="1"/>
  <c r="E258" i="1"/>
  <c r="E20" i="1"/>
  <c r="E22" i="1"/>
  <c r="E21" i="1"/>
  <c r="E25" i="1"/>
  <c r="E27" i="1"/>
  <c r="E26" i="1"/>
  <c r="E29" i="1"/>
  <c r="E28" i="1"/>
  <c r="E19" i="1"/>
  <c r="E18" i="1"/>
  <c r="E74" i="1"/>
  <c r="E70" i="1"/>
  <c r="E72" i="1"/>
  <c r="E73" i="1"/>
  <c r="E76" i="1"/>
  <c r="E75" i="1"/>
  <c r="E83" i="1"/>
  <c r="E77" i="1"/>
  <c r="E79" i="1"/>
  <c r="E80" i="1"/>
  <c r="E81" i="1"/>
  <c r="E82" i="1"/>
  <c r="E71" i="1"/>
  <c r="E78" i="1"/>
  <c r="E84" i="1"/>
  <c r="E85" i="1"/>
  <c r="E86" i="1"/>
  <c r="E87" i="1"/>
  <c r="E189" i="1"/>
  <c r="E190" i="1"/>
  <c r="E221" i="1"/>
  <c r="E220" i="1"/>
  <c r="E225" i="1"/>
  <c r="E228" i="1"/>
  <c r="E226" i="1"/>
  <c r="E227" i="1"/>
  <c r="E229" i="1"/>
  <c r="E230" i="1"/>
  <c r="E222" i="1"/>
  <c r="E224" i="1"/>
  <c r="E236" i="1"/>
  <c r="E237" i="1"/>
  <c r="E232" i="1"/>
  <c r="E231" i="1"/>
  <c r="E235" i="1"/>
  <c r="E234" i="1"/>
  <c r="E238" i="1"/>
  <c r="E239" i="1"/>
  <c r="E241" i="1"/>
  <c r="E240" i="1"/>
  <c r="E245" i="1"/>
  <c r="E244" i="1"/>
  <c r="E242" i="1"/>
  <c r="E266" i="1"/>
  <c r="E267" i="1"/>
  <c r="E250" i="1"/>
  <c r="E251" i="1"/>
  <c r="E248" i="1"/>
  <c r="E253" i="1"/>
  <c r="E252" i="1"/>
  <c r="E254" i="1"/>
  <c r="E255" i="1"/>
  <c r="E249" i="1"/>
  <c r="E264" i="1"/>
  <c r="E263" i="1"/>
  <c r="E273" i="1"/>
  <c r="E271" i="1"/>
  <c r="E268" i="1"/>
  <c r="E278" i="1"/>
  <c r="E277" i="1"/>
  <c r="E279" i="1"/>
  <c r="E280" i="1"/>
  <c r="E281" i="1"/>
  <c r="E282" i="1"/>
  <c r="E285" i="1"/>
  <c r="E286" i="1"/>
  <c r="E287" i="1"/>
  <c r="E284" i="1"/>
  <c r="E294" i="1"/>
  <c r="E288" i="1"/>
  <c r="E291" i="1"/>
  <c r="E289" i="1"/>
  <c r="E292" i="1"/>
  <c r="E293" i="1"/>
  <c r="E297" i="1"/>
  <c r="E290" i="1"/>
  <c r="E296" i="1"/>
  <c r="E295" i="1"/>
  <c r="E283" i="1"/>
  <c r="E301" i="1"/>
  <c r="E298" i="1"/>
  <c r="E300" i="1"/>
  <c r="E299" i="1"/>
  <c r="E302" i="1"/>
  <c r="E305" i="1"/>
  <c r="E306" i="1"/>
  <c r="E307" i="1"/>
  <c r="E309" i="1"/>
  <c r="E310" i="1"/>
  <c r="E308" i="1"/>
  <c r="E373" i="1"/>
  <c r="E381" i="1"/>
  <c r="E380" i="1"/>
  <c r="E378" i="1"/>
  <c r="E379" i="1"/>
  <c r="E395" i="1"/>
  <c r="E397" i="1"/>
  <c r="E396" i="1"/>
  <c r="E400" i="1"/>
  <c r="E399" i="1"/>
  <c r="E401" i="1"/>
  <c r="E404" i="1"/>
  <c r="E403" i="1"/>
  <c r="E405" i="1"/>
  <c r="E382" i="1"/>
  <c r="E383" i="1"/>
  <c r="E384" i="1"/>
  <c r="E385" i="1"/>
  <c r="E387" i="1"/>
  <c r="E388" i="1"/>
  <c r="E389" i="1"/>
  <c r="E390" i="1"/>
  <c r="E393" i="1"/>
  <c r="E391" i="1"/>
  <c r="E392" i="1"/>
  <c r="E394" i="1"/>
  <c r="E415" i="1"/>
  <c r="E270" i="1"/>
  <c r="E406" i="1"/>
  <c r="E269" i="1"/>
  <c r="E425" i="1"/>
  <c r="E420" i="1"/>
  <c r="E419" i="1"/>
  <c r="E422" i="1"/>
  <c r="E421" i="1"/>
  <c r="E424" i="1"/>
  <c r="E423" i="1"/>
  <c r="E426" i="1"/>
  <c r="E427" i="1"/>
  <c r="E452" i="1"/>
  <c r="E430" i="1"/>
  <c r="E433" i="1"/>
  <c r="E432" i="1"/>
  <c r="E444" i="1"/>
  <c r="E445" i="1"/>
  <c r="E448" i="1"/>
  <c r="E447" i="1"/>
  <c r="E449" i="1"/>
  <c r="E417" i="1"/>
  <c r="E416" i="1"/>
  <c r="E418" i="1"/>
  <c r="E438" i="1"/>
  <c r="E435" i="1"/>
  <c r="E439" i="1"/>
  <c r="E437" i="1"/>
  <c r="E436" i="1"/>
  <c r="E434" i="1"/>
  <c r="E442" i="1"/>
  <c r="E441" i="1"/>
  <c r="E443" i="1"/>
  <c r="E446" i="1"/>
  <c r="E216" i="1"/>
  <c r="E217" i="1"/>
  <c r="E261" i="1"/>
  <c r="E409" i="1" l="1"/>
  <c r="E369" i="1" l="1"/>
  <c r="E368" i="1"/>
  <c r="E366" i="1"/>
  <c r="E367" i="1"/>
  <c r="E365" i="1"/>
  <c r="E364" i="1"/>
  <c r="E51" i="1"/>
  <c r="E410" i="1"/>
  <c r="E413" i="1"/>
  <c r="E218" i="1"/>
  <c r="E52" i="1" l="1"/>
  <c r="E54" i="1"/>
  <c r="E53" i="1"/>
  <c r="E362" i="1"/>
  <c r="E363" i="1"/>
  <c r="E361" i="1"/>
  <c r="E360" i="1"/>
  <c r="E358" i="1"/>
  <c r="E356" i="1"/>
  <c r="E357" i="1"/>
  <c r="E359" i="1"/>
  <c r="E407" i="1"/>
  <c r="E411" i="1"/>
  <c r="E408" i="1"/>
  <c r="E412" i="1"/>
  <c r="E214" i="1"/>
  <c r="E372" i="1"/>
  <c r="E371" i="1"/>
  <c r="E46" i="1"/>
  <c r="E94" i="1" l="1"/>
  <c r="F440" i="1" l="1"/>
  <c r="F215" i="1"/>
  <c r="F428" i="1"/>
  <c r="F429" i="1"/>
  <c r="F34" i="1"/>
  <c r="F30" i="1"/>
  <c r="F32" i="1"/>
  <c r="F31" i="1"/>
  <c r="F33" i="1"/>
  <c r="F7" i="1"/>
  <c r="F61" i="1"/>
  <c r="F60" i="1"/>
  <c r="F64" i="1"/>
  <c r="F57" i="1"/>
  <c r="F48" i="1"/>
  <c r="F56" i="1"/>
  <c r="F59" i="1"/>
  <c r="F58" i="1"/>
  <c r="F49" i="1"/>
  <c r="F50" i="1"/>
  <c r="F55" i="1"/>
  <c r="F63" i="1"/>
  <c r="F62" i="1"/>
  <c r="F9" i="1"/>
  <c r="F17" i="1"/>
  <c r="F15" i="1"/>
  <c r="F14" i="1"/>
  <c r="F10" i="1"/>
  <c r="F16" i="1"/>
  <c r="F12" i="1"/>
  <c r="F11" i="1"/>
  <c r="F13" i="1"/>
  <c r="F8" i="1"/>
  <c r="F257" i="1"/>
  <c r="F281" i="1"/>
  <c r="F249" i="1"/>
  <c r="F245" i="1"/>
  <c r="F222" i="1"/>
  <c r="F75" i="1"/>
  <c r="F437" i="1"/>
  <c r="F444" i="1"/>
  <c r="F381" i="1"/>
  <c r="F420" i="1"/>
  <c r="F72" i="1"/>
  <c r="F21" i="1"/>
  <c r="F3" i="1"/>
  <c r="F183" i="1"/>
  <c r="F162" i="1"/>
  <c r="F147" i="1"/>
  <c r="F309" i="1"/>
  <c r="F293" i="1"/>
  <c r="F404" i="1"/>
  <c r="F442" i="1"/>
  <c r="F424" i="1"/>
  <c r="F286" i="1"/>
  <c r="F264" i="1"/>
  <c r="F86" i="1"/>
  <c r="F70" i="1"/>
  <c r="F26" i="1"/>
  <c r="F332" i="1"/>
  <c r="F185" i="1"/>
  <c r="F165" i="1"/>
  <c r="F151" i="1"/>
  <c r="F447" i="1"/>
  <c r="F421" i="1"/>
  <c r="F406" i="1"/>
  <c r="F393" i="1"/>
  <c r="F396" i="1"/>
  <c r="F298" i="1"/>
  <c r="F285" i="1"/>
  <c r="F224" i="1"/>
  <c r="F74" i="1"/>
  <c r="F27" i="1"/>
  <c r="F331" i="1"/>
  <c r="F209" i="1"/>
  <c r="F175" i="1"/>
  <c r="F168" i="1"/>
  <c r="F153" i="1"/>
  <c r="F436" i="1"/>
  <c r="F430" i="1"/>
  <c r="F390" i="1"/>
  <c r="F301" i="1"/>
  <c r="F141" i="1"/>
  <c r="F131" i="1"/>
  <c r="F113" i="1"/>
  <c r="F102" i="1"/>
  <c r="F142" i="1"/>
  <c r="F134" i="1"/>
  <c r="F117" i="1"/>
  <c r="F101" i="1"/>
  <c r="F127" i="1"/>
  <c r="F112" i="1"/>
  <c r="F96" i="1"/>
  <c r="F380" i="1"/>
  <c r="F310" i="1"/>
  <c r="F392" i="1"/>
  <c r="F278" i="1"/>
  <c r="F253" i="1"/>
  <c r="F239" i="1"/>
  <c r="F227" i="1"/>
  <c r="F438" i="1"/>
  <c r="F452" i="1"/>
  <c r="F391" i="1"/>
  <c r="F439" i="1"/>
  <c r="F220" i="1"/>
  <c r="F338" i="1"/>
  <c r="F180" i="1"/>
  <c r="F160" i="1"/>
  <c r="F143" i="1"/>
  <c r="F146" i="1"/>
  <c r="F415" i="1"/>
  <c r="F395" i="1"/>
  <c r="F418" i="1"/>
  <c r="F280" i="1"/>
  <c r="F255" i="1"/>
  <c r="F226" i="1"/>
  <c r="F71" i="1"/>
  <c r="F22" i="1"/>
  <c r="F414" i="1"/>
  <c r="F213" i="1"/>
  <c r="F446" i="1"/>
  <c r="F387" i="1"/>
  <c r="F379" i="1"/>
  <c r="F296" i="1"/>
  <c r="F279" i="1"/>
  <c r="F254" i="1"/>
  <c r="F240" i="1"/>
  <c r="F230" i="1"/>
  <c r="F85" i="1"/>
  <c r="F20" i="1"/>
  <c r="F219" i="1"/>
  <c r="F212" i="1"/>
  <c r="F164" i="1"/>
  <c r="F149" i="1"/>
  <c r="F435" i="1"/>
  <c r="F426" i="1"/>
  <c r="F385" i="1"/>
  <c r="F378" i="1"/>
  <c r="F308" i="1"/>
  <c r="F290" i="1"/>
  <c r="F204" i="1"/>
  <c r="F133" i="1"/>
  <c r="F109" i="1"/>
  <c r="F93" i="1"/>
  <c r="F139" i="1"/>
  <c r="F124" i="1"/>
  <c r="F108" i="1"/>
  <c r="F92" i="1"/>
  <c r="F128" i="1"/>
  <c r="F118" i="1"/>
  <c r="F104" i="1"/>
  <c r="F384" i="1"/>
  <c r="F305" i="1"/>
  <c r="F291" i="1"/>
  <c r="F273" i="1"/>
  <c r="F270" i="1"/>
  <c r="F389" i="1"/>
  <c r="F267" i="1"/>
  <c r="F259" i="1"/>
  <c r="F423" i="1"/>
  <c r="F383" i="1"/>
  <c r="F449" i="1"/>
  <c r="F87" i="1"/>
  <c r="F19" i="1"/>
  <c r="F43" i="1"/>
  <c r="F333" i="1"/>
  <c r="F207" i="1"/>
  <c r="F173" i="1"/>
  <c r="F155" i="1"/>
  <c r="F201" i="1"/>
  <c r="F300" i="1"/>
  <c r="F419" i="1"/>
  <c r="F140" i="1"/>
  <c r="F268" i="1"/>
  <c r="F248" i="1"/>
  <c r="F238" i="1"/>
  <c r="F221" i="1"/>
  <c r="F79" i="1"/>
  <c r="F6" i="1"/>
  <c r="F211" i="1"/>
  <c r="F158" i="1"/>
  <c r="F434" i="1"/>
  <c r="F433" i="1"/>
  <c r="F382" i="1"/>
  <c r="F307" i="1"/>
  <c r="F292" i="1"/>
  <c r="F251" i="1"/>
  <c r="F234" i="1"/>
  <c r="F228" i="1"/>
  <c r="F82" i="1"/>
  <c r="F5" i="1"/>
  <c r="F210" i="1"/>
  <c r="F179" i="1"/>
  <c r="F161" i="1"/>
  <c r="F145" i="1"/>
  <c r="F417" i="1"/>
  <c r="F422" i="1"/>
  <c r="F405" i="1"/>
  <c r="F306" i="1"/>
  <c r="F289" i="1"/>
  <c r="F126" i="1"/>
  <c r="F97" i="1"/>
  <c r="F200" i="1"/>
  <c r="F119" i="1"/>
  <c r="F110" i="1"/>
  <c r="F206" i="1"/>
  <c r="F138" i="1"/>
  <c r="F120" i="1"/>
  <c r="F98" i="1"/>
  <c r="F403" i="1"/>
  <c r="F287" i="1"/>
  <c r="F263" i="1"/>
  <c r="F237" i="1"/>
  <c r="F78" i="1"/>
  <c r="F441" i="1"/>
  <c r="F445" i="1"/>
  <c r="F269" i="1"/>
  <c r="F400" i="1"/>
  <c r="F432" i="1"/>
  <c r="F80" i="1"/>
  <c r="F29" i="1"/>
  <c r="F188" i="1"/>
  <c r="F166" i="1"/>
  <c r="F152" i="1"/>
  <c r="F295" i="1"/>
  <c r="F388" i="1"/>
  <c r="F288" i="1"/>
  <c r="F266" i="1"/>
  <c r="F236" i="1"/>
  <c r="F76" i="1"/>
  <c r="F337" i="1"/>
  <c r="F176" i="1"/>
  <c r="F169" i="1"/>
  <c r="F154" i="1"/>
  <c r="F416" i="1"/>
  <c r="F427" i="1"/>
  <c r="F401" i="1"/>
  <c r="F373" i="1"/>
  <c r="F294" i="1"/>
  <c r="F242" i="1"/>
  <c r="F231" i="1"/>
  <c r="F190" i="1"/>
  <c r="F77" i="1"/>
  <c r="F336" i="1"/>
  <c r="F208" i="1"/>
  <c r="F171" i="1"/>
  <c r="F157" i="1"/>
  <c r="F443" i="1"/>
  <c r="F448" i="1"/>
  <c r="F425" i="1"/>
  <c r="F394" i="1"/>
  <c r="F399" i="1"/>
  <c r="F121" i="1"/>
  <c r="F123" i="1"/>
  <c r="F116" i="1"/>
  <c r="F299" i="1"/>
  <c r="F277" i="1"/>
  <c r="F250" i="1"/>
  <c r="F235" i="1"/>
  <c r="F225" i="1"/>
  <c r="F81" i="1"/>
  <c r="F258" i="1"/>
  <c r="F4" i="1"/>
  <c r="F186" i="1"/>
  <c r="F181" i="1"/>
  <c r="F159" i="1"/>
  <c r="F144" i="1"/>
  <c r="F125" i="1"/>
  <c r="F111" i="1"/>
  <c r="F95" i="1"/>
  <c r="F302" i="1"/>
  <c r="F107" i="1"/>
  <c r="F105" i="1"/>
  <c r="F103" i="1"/>
  <c r="F283" i="1"/>
  <c r="F271" i="1"/>
  <c r="F232" i="1"/>
  <c r="F189" i="1"/>
  <c r="F83" i="1"/>
  <c r="F18" i="1"/>
  <c r="F339" i="1"/>
  <c r="F172" i="1"/>
  <c r="F156" i="1"/>
  <c r="F202" i="1"/>
  <c r="F130" i="1"/>
  <c r="F122" i="1"/>
  <c r="F106" i="1"/>
  <c r="F284" i="1"/>
  <c r="F203" i="1"/>
  <c r="F397" i="1"/>
  <c r="F297" i="1"/>
  <c r="F244" i="1"/>
  <c r="F73" i="1"/>
  <c r="F28" i="1"/>
  <c r="F39" i="1"/>
  <c r="F335" i="1"/>
  <c r="F174" i="1"/>
  <c r="F167" i="1"/>
  <c r="F150" i="1"/>
  <c r="F137" i="1"/>
  <c r="F114" i="1"/>
  <c r="F99" i="1"/>
  <c r="F129" i="1"/>
  <c r="F136" i="1"/>
  <c r="F132" i="1"/>
  <c r="F282" i="1"/>
  <c r="F252" i="1"/>
  <c r="F241" i="1"/>
  <c r="F229" i="1"/>
  <c r="F84" i="1"/>
  <c r="F25" i="1"/>
  <c r="F347" i="1"/>
  <c r="F334" i="1"/>
  <c r="F184" i="1"/>
  <c r="F163" i="1"/>
  <c r="F148" i="1"/>
  <c r="F205" i="1"/>
  <c r="F135" i="1"/>
  <c r="F115" i="1"/>
  <c r="F100" i="1"/>
  <c r="F261" i="1"/>
  <c r="F216" i="1"/>
  <c r="F217" i="1"/>
  <c r="F409" i="1"/>
  <c r="F366" i="1"/>
  <c r="F367" i="1"/>
  <c r="F364" i="1"/>
  <c r="F369" i="1"/>
  <c r="F365" i="1"/>
  <c r="F368" i="1"/>
  <c r="F51" i="1"/>
  <c r="F410" i="1"/>
  <c r="F413" i="1"/>
  <c r="F218" i="1"/>
  <c r="F361" i="1"/>
  <c r="F371" i="1"/>
  <c r="F356" i="1"/>
  <c r="F53" i="1"/>
  <c r="F408" i="1"/>
  <c r="F214" i="1"/>
  <c r="F54" i="1"/>
  <c r="F363" i="1"/>
  <c r="F362" i="1"/>
  <c r="F411" i="1"/>
  <c r="F407" i="1"/>
  <c r="F372" i="1"/>
  <c r="F52" i="1"/>
  <c r="F412" i="1"/>
  <c r="F357" i="1"/>
  <c r="F358" i="1"/>
  <c r="F360" i="1"/>
  <c r="F359" i="1"/>
  <c r="F46" i="1"/>
  <c r="F94" i="1"/>
  <c r="E386" i="1" l="1"/>
  <c r="F386" i="1" s="1"/>
  <c r="E451" i="1" l="1"/>
  <c r="F451" i="1" s="1"/>
  <c r="E38" i="1" l="1"/>
  <c r="F38" i="1" s="1"/>
  <c r="E191" i="1"/>
  <c r="F191" i="1" s="1"/>
  <c r="E65" i="1"/>
  <c r="F65" i="1" s="1"/>
  <c r="E341" i="1"/>
  <c r="F341" i="1" s="1"/>
  <c r="E196" i="1"/>
  <c r="F196" i="1" s="1"/>
  <c r="E450" i="1"/>
  <c r="F450" i="1" s="1"/>
  <c r="E342" i="1"/>
  <c r="F342" i="1" s="1"/>
  <c r="E326" i="1"/>
  <c r="F326" i="1" s="1"/>
  <c r="E325" i="1"/>
  <c r="F325" i="1" s="1"/>
  <c r="E193" i="1"/>
  <c r="F193" i="1" s="1"/>
  <c r="E40" i="1"/>
  <c r="F40" i="1" s="1"/>
  <c r="E198" i="1"/>
  <c r="F198" i="1" s="1"/>
  <c r="E90" i="1"/>
  <c r="F90" i="1" s="1"/>
  <c r="E24" i="1"/>
  <c r="F24" i="1" s="1"/>
  <c r="E329" i="1"/>
  <c r="F329" i="1" s="1"/>
  <c r="E314" i="1"/>
  <c r="F314" i="1" s="1"/>
  <c r="E275" i="1"/>
  <c r="F275" i="1" s="1"/>
  <c r="E69" i="1"/>
  <c r="F69" i="1" s="1"/>
  <c r="E312" i="1"/>
  <c r="F312" i="1" s="1"/>
  <c r="E374" i="1"/>
  <c r="F374" i="1" s="1"/>
  <c r="E265" i="1"/>
  <c r="F265" i="1" s="1"/>
  <c r="E272" i="1"/>
  <c r="F272" i="1" s="1"/>
  <c r="E318" i="1"/>
  <c r="F318" i="1" s="1"/>
  <c r="E377" i="1"/>
  <c r="F377" i="1" s="1"/>
  <c r="E192" i="1"/>
  <c r="F192" i="1" s="1"/>
  <c r="E195" i="1"/>
  <c r="F195" i="1" s="1"/>
  <c r="E42" i="1"/>
  <c r="F42" i="1" s="1"/>
  <c r="E41" i="1"/>
  <c r="F41" i="1" s="1"/>
  <c r="E35" i="1"/>
  <c r="F35" i="1" s="1"/>
  <c r="E431" i="1"/>
  <c r="F431" i="1" s="1"/>
  <c r="E304" i="1"/>
  <c r="F304" i="1" s="1"/>
  <c r="E348" i="1"/>
  <c r="F348" i="1" s="1"/>
  <c r="E170" i="1"/>
  <c r="F170" i="1" s="1"/>
  <c r="E178" i="1"/>
  <c r="F178" i="1" s="1"/>
  <c r="E262" i="1"/>
  <c r="F262" i="1" s="1"/>
  <c r="E352" i="1"/>
  <c r="F352" i="1" s="1"/>
  <c r="E345" i="1"/>
  <c r="F345" i="1" s="1"/>
  <c r="E349" i="1"/>
  <c r="F349" i="1" s="1"/>
  <c r="E243" i="1"/>
  <c r="F243" i="1" s="1"/>
  <c r="E89" i="1"/>
  <c r="F89" i="1" s="1"/>
  <c r="E350" i="1"/>
  <c r="F350" i="1" s="1"/>
  <c r="E311" i="1"/>
  <c r="F311" i="1" s="1"/>
  <c r="E223" i="1"/>
  <c r="F223" i="1" s="1"/>
  <c r="E321" i="1"/>
  <c r="F321" i="1" s="1"/>
  <c r="E256" i="1"/>
  <c r="F256" i="1" s="1"/>
  <c r="E67" i="1"/>
  <c r="F67" i="1" s="1"/>
  <c r="E91" i="1"/>
  <c r="F91" i="1" s="1"/>
  <c r="E68" i="1"/>
  <c r="F68" i="1" s="1"/>
  <c r="E343" i="1"/>
  <c r="F343" i="1" s="1"/>
  <c r="E355" i="1"/>
  <c r="F355" i="1" s="1"/>
  <c r="E327" i="1"/>
  <c r="F327" i="1" s="1"/>
  <c r="E370" i="1"/>
  <c r="F370" i="1" s="1"/>
  <c r="E66" i="1"/>
  <c r="F66" i="1" s="1"/>
  <c r="E88" i="1"/>
  <c r="F88" i="1" s="1"/>
  <c r="E328" i="1"/>
  <c r="F328" i="1" s="1"/>
  <c r="E274" i="1"/>
  <c r="F274" i="1" s="1"/>
  <c r="E320" i="1"/>
  <c r="F320" i="1" s="1"/>
  <c r="E330" i="1"/>
  <c r="F330" i="1" s="1"/>
  <c r="E23" i="1"/>
  <c r="F23" i="1" s="1"/>
  <c r="E323" i="1"/>
  <c r="F323" i="1" s="1"/>
  <c r="E246" i="1"/>
  <c r="F246" i="1" s="1"/>
  <c r="E346" i="1"/>
  <c r="F346" i="1" s="1"/>
  <c r="E303" i="1"/>
  <c r="F303" i="1" s="1"/>
  <c r="E324" i="1"/>
  <c r="F324" i="1" s="1"/>
  <c r="E375" i="1"/>
  <c r="F375" i="1" s="1"/>
  <c r="E344" i="1"/>
  <c r="F344" i="1" s="1"/>
  <c r="E354" i="1"/>
  <c r="F354" i="1" s="1"/>
  <c r="E260" i="1"/>
  <c r="F260" i="1" s="1"/>
  <c r="E316" i="1"/>
  <c r="F316" i="1" s="1"/>
  <c r="E276" i="1"/>
  <c r="F276" i="1" s="1"/>
  <c r="E313" i="1"/>
  <c r="F313" i="1" s="1"/>
  <c r="E197" i="1"/>
  <c r="F197" i="1" s="1"/>
  <c r="E44" i="1"/>
  <c r="F44" i="1" s="1"/>
  <c r="E315" i="1"/>
  <c r="F315" i="1" s="1"/>
  <c r="E36" i="1"/>
  <c r="F36" i="1" s="1"/>
  <c r="E199" i="1"/>
  <c r="F199" i="1" s="1"/>
  <c r="E247" i="1"/>
  <c r="F247" i="1" s="1"/>
  <c r="E45" i="1"/>
  <c r="F45" i="1" s="1"/>
  <c r="E194" i="1"/>
  <c r="F194" i="1" s="1"/>
  <c r="E233" i="1"/>
  <c r="F233" i="1" s="1"/>
  <c r="E37" i="1"/>
  <c r="F37" i="1" s="1"/>
  <c r="E353" i="1"/>
  <c r="F353" i="1" s="1"/>
  <c r="E351" i="1"/>
  <c r="F351" i="1" s="1"/>
  <c r="E182" i="1"/>
  <c r="F182" i="1" s="1"/>
  <c r="E398" i="1"/>
  <c r="F398" i="1" s="1"/>
  <c r="E340" i="1"/>
  <c r="F340" i="1" s="1"/>
  <c r="E319" i="1"/>
  <c r="F319" i="1" s="1"/>
  <c r="E322" i="1"/>
  <c r="F322" i="1" s="1"/>
  <c r="E376" i="1"/>
  <c r="F376" i="1" s="1"/>
  <c r="E177" i="1"/>
  <c r="F177" i="1" s="1"/>
  <c r="E317" i="1"/>
  <c r="F317" i="1" s="1"/>
</calcChain>
</file>

<file path=xl/sharedStrings.xml><?xml version="1.0" encoding="utf-8"?>
<sst xmlns="http://schemas.openxmlformats.org/spreadsheetml/2006/main" count="472" uniqueCount="472">
  <si>
    <t>TAL2003</t>
  </si>
  <si>
    <t>TAL2019N</t>
  </si>
  <si>
    <t>TNO130DSN</t>
  </si>
  <si>
    <t>Status</t>
  </si>
  <si>
    <t>EUR fara TVA</t>
  </si>
  <si>
    <t>EUR cu TVA</t>
  </si>
  <si>
    <t>RON cu TVA</t>
  </si>
  <si>
    <t>Item</t>
  </si>
  <si>
    <t>Description</t>
  </si>
  <si>
    <t>TAL3T10N</t>
  </si>
  <si>
    <t>THUMPT8N</t>
  </si>
  <si>
    <t>TOPA53N</t>
  </si>
  <si>
    <t>TAP1164N</t>
  </si>
  <si>
    <t>TAP1164R</t>
  </si>
  <si>
    <t>TAP1164V</t>
  </si>
  <si>
    <t>TAP1164M</t>
  </si>
  <si>
    <t>TAP11128N</t>
  </si>
  <si>
    <t>TAPSE64A</t>
  </si>
  <si>
    <t>TAPSE128B</t>
  </si>
  <si>
    <t>TAP12128GB</t>
  </si>
  <si>
    <t>TAP12128GN</t>
  </si>
  <si>
    <t>TAP12128GR</t>
  </si>
  <si>
    <t>TAP12256GN</t>
  </si>
  <si>
    <t>TAP1264GBB</t>
  </si>
  <si>
    <t>TAP1264GBN</t>
  </si>
  <si>
    <t>TAP1264GBR</t>
  </si>
  <si>
    <t>TAP1264GBV</t>
  </si>
  <si>
    <t>TAP12M128B</t>
  </si>
  <si>
    <t>TAP12M128N</t>
  </si>
  <si>
    <t>TAP12M128R</t>
  </si>
  <si>
    <t>TAP12M64B</t>
  </si>
  <si>
    <t>TAP12M64N</t>
  </si>
  <si>
    <t>TAP12M64R</t>
  </si>
  <si>
    <t>TNOQ2N</t>
  </si>
  <si>
    <t>TAP12M256B</t>
  </si>
  <si>
    <t>TMONEIDAN</t>
  </si>
  <si>
    <t>TSAA32B</t>
  </si>
  <si>
    <t>TSAA32M</t>
  </si>
  <si>
    <t>TSAXC5EEN</t>
  </si>
  <si>
    <t>TAVVH1103N</t>
  </si>
  <si>
    <t>TAL3T10PN</t>
  </si>
  <si>
    <t>LAPMGN63ZR</t>
  </si>
  <si>
    <t>TOPR4Z128N</t>
  </si>
  <si>
    <t>TAP12128GM</t>
  </si>
  <si>
    <t>TAP12256GM</t>
  </si>
  <si>
    <t>TAP12M64M</t>
  </si>
  <si>
    <t>TAP1264GBM</t>
  </si>
  <si>
    <t>TSA52E128N</t>
  </si>
  <si>
    <t>TNO1II432N</t>
  </si>
  <si>
    <t>TAP211293N</t>
  </si>
  <si>
    <t>TAP211294N</t>
  </si>
  <si>
    <t>TXIRN105GN</t>
  </si>
  <si>
    <t>TOPA54N</t>
  </si>
  <si>
    <t>TOPA54M</t>
  </si>
  <si>
    <t>TAL1SHK32N</t>
  </si>
  <si>
    <t>TXIR9ATN</t>
  </si>
  <si>
    <t>TXIR9ATB</t>
  </si>
  <si>
    <t>TXIR9ATV</t>
  </si>
  <si>
    <t>TNOG10A</t>
  </si>
  <si>
    <t>TNOG10M</t>
  </si>
  <si>
    <t>TSA224GM</t>
  </si>
  <si>
    <t>TSA224GA</t>
  </si>
  <si>
    <t>TXIRN105GB</t>
  </si>
  <si>
    <t>TSAFL3128N</t>
  </si>
  <si>
    <t>TSAFL3128C</t>
  </si>
  <si>
    <t>TSAFL3128V</t>
  </si>
  <si>
    <t>TSAFL3128M</t>
  </si>
  <si>
    <t>TSAFL3256N</t>
  </si>
  <si>
    <t>TSAFO3256N</t>
  </si>
  <si>
    <t>TSAFO3256V</t>
  </si>
  <si>
    <t>TSAFO3512N</t>
  </si>
  <si>
    <t>TSAFL3256M</t>
  </si>
  <si>
    <t>TSAFL3256C</t>
  </si>
  <si>
    <t>TSAFL3256V</t>
  </si>
  <si>
    <t>TSAFO3256S</t>
  </si>
  <si>
    <t>TAP12128OD</t>
  </si>
  <si>
    <t>TSAA52SN</t>
  </si>
  <si>
    <t>TSA225GG</t>
  </si>
  <si>
    <t>TSAA225GA</t>
  </si>
  <si>
    <t>TSAA225GM</t>
  </si>
  <si>
    <t>TAP1264VOD</t>
  </si>
  <si>
    <t>TSAA52SM</t>
  </si>
  <si>
    <t>TNOG50G</t>
  </si>
  <si>
    <t>TXIRN105GV</t>
  </si>
  <si>
    <t>LAWAB15N</t>
  </si>
  <si>
    <t>TAP1264BOD</t>
  </si>
  <si>
    <t>TAP13128N</t>
  </si>
  <si>
    <t>TAP13128S</t>
  </si>
  <si>
    <t>TAP13128P</t>
  </si>
  <si>
    <t>TAP13128R</t>
  </si>
  <si>
    <t>TAP13128B</t>
  </si>
  <si>
    <t>TAP13256N</t>
  </si>
  <si>
    <t>TAP13256S</t>
  </si>
  <si>
    <t>TAP13256P</t>
  </si>
  <si>
    <t>TAP13256R</t>
  </si>
  <si>
    <t>TAP13256B</t>
  </si>
  <si>
    <t>TAP13512N</t>
  </si>
  <si>
    <t>TAP13512S</t>
  </si>
  <si>
    <t>TAP13512P</t>
  </si>
  <si>
    <t>TAP13M128N</t>
  </si>
  <si>
    <t>TAP13M128P</t>
  </si>
  <si>
    <t>TAP13M128R</t>
  </si>
  <si>
    <t>TAP13M128B</t>
  </si>
  <si>
    <t>TAP13M256N</t>
  </si>
  <si>
    <t>TAP13M256P</t>
  </si>
  <si>
    <t>TAP13M256R</t>
  </si>
  <si>
    <t>TAP13M256B</t>
  </si>
  <si>
    <t>TAP13M512N</t>
  </si>
  <si>
    <t>TAP13M512S</t>
  </si>
  <si>
    <t>TAP13M512P</t>
  </si>
  <si>
    <t>TAP13M512R</t>
  </si>
  <si>
    <t>TAP13M512B</t>
  </si>
  <si>
    <t>TAP13P128N</t>
  </si>
  <si>
    <t>TAP13P128G</t>
  </si>
  <si>
    <t>TAP13P128B</t>
  </si>
  <si>
    <t>TAP13P256N</t>
  </si>
  <si>
    <t>TAP13P256S</t>
  </si>
  <si>
    <t>TAP13P512N</t>
  </si>
  <si>
    <t>TAP13P256G</t>
  </si>
  <si>
    <t>TAP13P256B</t>
  </si>
  <si>
    <t>TAP13P512B</t>
  </si>
  <si>
    <t>TAP13P1TN</t>
  </si>
  <si>
    <t>TAP13P1TB</t>
  </si>
  <si>
    <t>TA13PM128N</t>
  </si>
  <si>
    <t>TA13PM256N</t>
  </si>
  <si>
    <t>TA13PM256S</t>
  </si>
  <si>
    <t>TA13PM256G</t>
  </si>
  <si>
    <t>TA13PM256B</t>
  </si>
  <si>
    <t>TA13PM512B</t>
  </si>
  <si>
    <t>TA13PM1TN</t>
  </si>
  <si>
    <t>TA13PM1TB</t>
  </si>
  <si>
    <t>TOPRP256B</t>
  </si>
  <si>
    <t>TOPRP256G</t>
  </si>
  <si>
    <t>TOPRP256BP</t>
  </si>
  <si>
    <t>TXIMI11TG</t>
  </si>
  <si>
    <t>TXIMI11TB</t>
  </si>
  <si>
    <t>TXIMI11TPG</t>
  </si>
  <si>
    <t>TXIMI11TPB</t>
  </si>
  <si>
    <t>TXIR1064N</t>
  </si>
  <si>
    <t>TXIR1064B</t>
  </si>
  <si>
    <t>TXIR1064A</t>
  </si>
  <si>
    <t>TMOG30N</t>
  </si>
  <si>
    <t>TNO6310N</t>
  </si>
  <si>
    <t>TOPA16SN</t>
  </si>
  <si>
    <t>TOPA16SB</t>
  </si>
  <si>
    <t>TREC2164GN</t>
  </si>
  <si>
    <t>TRE8I128GN</t>
  </si>
  <si>
    <t>TSAGW4C46N</t>
  </si>
  <si>
    <t>TSAGW4C42S</t>
  </si>
  <si>
    <t>TSAGW4C40G</t>
  </si>
  <si>
    <t>THUW3AN</t>
  </si>
  <si>
    <t>TXIM11LNEN</t>
  </si>
  <si>
    <t>TXIM11LNEA</t>
  </si>
  <si>
    <t>TOPR6128N</t>
  </si>
  <si>
    <t>TOPR6128B</t>
  </si>
  <si>
    <t>THUN9N</t>
  </si>
  <si>
    <t>THUN9B</t>
  </si>
  <si>
    <t>TCAS42HPN</t>
  </si>
  <si>
    <t>TSATA8N</t>
  </si>
  <si>
    <t>TSA21F256N</t>
  </si>
  <si>
    <t>TSA21F256A</t>
  </si>
  <si>
    <t>TSA21F256V</t>
  </si>
  <si>
    <t>TSA21F256M</t>
  </si>
  <si>
    <t>TMOG31N</t>
  </si>
  <si>
    <t>THU50P256N</t>
  </si>
  <si>
    <t>THU50P256G</t>
  </si>
  <si>
    <t>TOPA54SN</t>
  </si>
  <si>
    <t>TOPA54SB</t>
  </si>
  <si>
    <t>TSA21F128A</t>
  </si>
  <si>
    <t>TSA21F128N</t>
  </si>
  <si>
    <t>TSA21F128V</t>
  </si>
  <si>
    <t>TSA21F128M</t>
  </si>
  <si>
    <t>TXIR1064NT</t>
  </si>
  <si>
    <t>TSA22128N</t>
  </si>
  <si>
    <t>TSA22128V</t>
  </si>
  <si>
    <t>TSA22128P</t>
  </si>
  <si>
    <t>TSA22128A</t>
  </si>
  <si>
    <t>TSA22256N</t>
  </si>
  <si>
    <t>TSA22256V</t>
  </si>
  <si>
    <t>TSA22256G</t>
  </si>
  <si>
    <t>TSA22256A</t>
  </si>
  <si>
    <t>TSA22P128N</t>
  </si>
  <si>
    <t>TSA22P128V</t>
  </si>
  <si>
    <t>TSA22P128G</t>
  </si>
  <si>
    <t>TSA22P128A</t>
  </si>
  <si>
    <t>TSA22P256N</t>
  </si>
  <si>
    <t>TSA22P256V</t>
  </si>
  <si>
    <t>TSA22P256G</t>
  </si>
  <si>
    <t>TSA22P256A</t>
  </si>
  <si>
    <t>TSA22U128N</t>
  </si>
  <si>
    <t>TSA22U128R</t>
  </si>
  <si>
    <t>TSA22U128V</t>
  </si>
  <si>
    <t>TSA22U128A</t>
  </si>
  <si>
    <t>TSA22U256N</t>
  </si>
  <si>
    <t>TSA22U256R</t>
  </si>
  <si>
    <t>TSA22U256V</t>
  </si>
  <si>
    <t>TSA22U256A</t>
  </si>
  <si>
    <t>TSA22U512N</t>
  </si>
  <si>
    <t>TSA22U512R</t>
  </si>
  <si>
    <t>TSA22U512V</t>
  </si>
  <si>
    <t>TSA22U512A</t>
  </si>
  <si>
    <t>TXIM11LNEV</t>
  </si>
  <si>
    <t>TCATS62P</t>
  </si>
  <si>
    <t>THUN9SEB</t>
  </si>
  <si>
    <t>THUN9SEN</t>
  </si>
  <si>
    <t>TSATA7LN</t>
  </si>
  <si>
    <t>TSATA7LA</t>
  </si>
  <si>
    <t>TSAA0322B</t>
  </si>
  <si>
    <t>TSAA0322N</t>
  </si>
  <si>
    <t>TSAA0322R</t>
  </si>
  <si>
    <t>TXIRN11PN</t>
  </si>
  <si>
    <t>TAIPA2264P</t>
  </si>
  <si>
    <t>TREGT2128B</t>
  </si>
  <si>
    <t>TSATABS8S</t>
  </si>
  <si>
    <t>TSATABS8G</t>
  </si>
  <si>
    <t>TAP13128V</t>
  </si>
  <si>
    <t>TAP13256V</t>
  </si>
  <si>
    <t>TAP13512V</t>
  </si>
  <si>
    <t>TAP13M128V</t>
  </si>
  <si>
    <t>TAP13M256V</t>
  </si>
  <si>
    <t>TAPSE364M</t>
  </si>
  <si>
    <t>TAPSE364S</t>
  </si>
  <si>
    <t>TAPSE364R</t>
  </si>
  <si>
    <t>TAPSE3128M</t>
  </si>
  <si>
    <t>TAPSE3128S</t>
  </si>
  <si>
    <t>TAPSE3128R</t>
  </si>
  <si>
    <t>TAPSE3256M</t>
  </si>
  <si>
    <t>TAPSE3256R</t>
  </si>
  <si>
    <t>TAPSE3256S</t>
  </si>
  <si>
    <t>TAP13P128V</t>
  </si>
  <si>
    <t>TAP13P256V</t>
  </si>
  <si>
    <t>TAP13P512V</t>
  </si>
  <si>
    <t>TAP13P1TBV</t>
  </si>
  <si>
    <t>TA13PM128V</t>
  </si>
  <si>
    <t>TA13PM256V</t>
  </si>
  <si>
    <t>TA13PM1TBV</t>
  </si>
  <si>
    <t>TAP13M512V</t>
  </si>
  <si>
    <t>TSAA1332N</t>
  </si>
  <si>
    <t>TSAA1364P</t>
  </si>
  <si>
    <t>TSAA1364N</t>
  </si>
  <si>
    <t>TSAA1364B</t>
  </si>
  <si>
    <t>TSAA1364A</t>
  </si>
  <si>
    <t>TSAA13128N</t>
  </si>
  <si>
    <t>TSAA33128B</t>
  </si>
  <si>
    <t>TSAA33128O</t>
  </si>
  <si>
    <t>TSAA33128N</t>
  </si>
  <si>
    <t>TOPFX5PN</t>
  </si>
  <si>
    <t>TXIMI12N</t>
  </si>
  <si>
    <t>TXIMI12B</t>
  </si>
  <si>
    <t>TXIMI12PB</t>
  </si>
  <si>
    <t>TXIMI12PN</t>
  </si>
  <si>
    <t>TOPR7256N</t>
  </si>
  <si>
    <t>TOPR7256B</t>
  </si>
  <si>
    <t>TXIRN11PB</t>
  </si>
  <si>
    <t>TXIRN11PG</t>
  </si>
  <si>
    <t>THUP50256A</t>
  </si>
  <si>
    <t>TXIR10CN</t>
  </si>
  <si>
    <t>TXIRN11G</t>
  </si>
  <si>
    <t>TNOG11N</t>
  </si>
  <si>
    <t>TSATA8S</t>
  </si>
  <si>
    <t>TSAA53A</t>
  </si>
  <si>
    <t>TAL116N</t>
  </si>
  <si>
    <t>TSATABS8PG</t>
  </si>
  <si>
    <t>TSATABS8UG</t>
  </si>
  <si>
    <t>THOMAG4LN</t>
  </si>
  <si>
    <t>THOMAG4LS</t>
  </si>
  <si>
    <t>THOMAG4LB</t>
  </si>
  <si>
    <t>THOX7128N</t>
  </si>
  <si>
    <t>THOX7128S</t>
  </si>
  <si>
    <t>THOX7128B</t>
  </si>
  <si>
    <t>TSAA53B</t>
  </si>
  <si>
    <t>TSAA53N</t>
  </si>
  <si>
    <t>TSAA53O</t>
  </si>
  <si>
    <t>TOPR7ZNEB</t>
  </si>
  <si>
    <t>TOPR7ZREB</t>
  </si>
  <si>
    <t>TOPR7Z128N</t>
  </si>
  <si>
    <t>TOPR7Z128R</t>
  </si>
  <si>
    <t>TXIR11SN4G</t>
  </si>
  <si>
    <t>TSOX10IVN</t>
  </si>
  <si>
    <t>TRE9128GN</t>
  </si>
  <si>
    <t>THO4P256B</t>
  </si>
  <si>
    <t>TREC3164GV</t>
  </si>
  <si>
    <t>TREC35128V</t>
  </si>
  <si>
    <t>TREC35128N</t>
  </si>
  <si>
    <t>TXIR11SN5G</t>
  </si>
  <si>
    <t>TSAA32N</t>
  </si>
  <si>
    <t>TXIRN11B</t>
  </si>
  <si>
    <t>THUNY70128</t>
  </si>
  <si>
    <t>LAPMK183K</t>
  </si>
  <si>
    <t>TOPA77B</t>
  </si>
  <si>
    <t>TOPA77N</t>
  </si>
  <si>
    <t>THO4P256N</t>
  </si>
  <si>
    <t>THUY70128B</t>
  </si>
  <si>
    <t>THUNOVY90N</t>
  </si>
  <si>
    <t>THUNOVY90V</t>
  </si>
  <si>
    <t>TSAA1332A</t>
  </si>
  <si>
    <t>TSAA1332BN</t>
  </si>
  <si>
    <t>TSAA1364BN</t>
  </si>
  <si>
    <t>TSAA1364AN</t>
  </si>
  <si>
    <t>TSAA1364W</t>
  </si>
  <si>
    <t>THOX8128GB</t>
  </si>
  <si>
    <t>THOX8128GN</t>
  </si>
  <si>
    <t>THO4P256V</t>
  </si>
  <si>
    <t xml:space="preserve">TAL306LTSN </t>
  </si>
  <si>
    <t>THUNOVY90B</t>
  </si>
  <si>
    <t>TOPA77BEB</t>
  </si>
  <si>
    <t>TOPA77NEB</t>
  </si>
  <si>
    <t>TSAA1332AL</t>
  </si>
  <si>
    <t>THUMPT103N</t>
  </si>
  <si>
    <t>THUTAT10SB</t>
  </si>
  <si>
    <t>TSA13645GB</t>
  </si>
  <si>
    <t>TSA13645GA</t>
  </si>
  <si>
    <t>TSA13645GN</t>
  </si>
  <si>
    <t>TXIR9ATGB</t>
  </si>
  <si>
    <t>TXIR9ATAV</t>
  </si>
  <si>
    <t>TSAFO4256N</t>
  </si>
  <si>
    <t>TSAFO4512V</t>
  </si>
  <si>
    <t>TSAFO4512C</t>
  </si>
  <si>
    <t>TSAFO4512N</t>
  </si>
  <si>
    <t>TSAFL4128B</t>
  </si>
  <si>
    <t>TSAFL4128M</t>
  </si>
  <si>
    <t>TSAFL4128N</t>
  </si>
  <si>
    <t>TSAFL4128P</t>
  </si>
  <si>
    <t>TSAFL4256B</t>
  </si>
  <si>
    <t>TSAFL4256M</t>
  </si>
  <si>
    <t>TSAFL4256N</t>
  </si>
  <si>
    <t>TSAFL4256P</t>
  </si>
  <si>
    <t>TSAFL4512N</t>
  </si>
  <si>
    <t>TSAFL4512B</t>
  </si>
  <si>
    <t>TSAFL4512M</t>
  </si>
  <si>
    <t>TSAFL4512P</t>
  </si>
  <si>
    <t>TAIP964GN</t>
  </si>
  <si>
    <t>TSAA235GN</t>
  </si>
  <si>
    <t>TSAA235GB</t>
  </si>
  <si>
    <t>TSA22128M</t>
  </si>
  <si>
    <t>TSA22256M</t>
  </si>
  <si>
    <t>TSAGW5P45G</t>
  </si>
  <si>
    <t>TSAGW5P45N</t>
  </si>
  <si>
    <t>TSAGW544B</t>
  </si>
  <si>
    <t>TSAGW544N</t>
  </si>
  <si>
    <t>TSAGW540P</t>
  </si>
  <si>
    <t>TSAGW540N</t>
  </si>
  <si>
    <t>THON70128N</t>
  </si>
  <si>
    <t>THON70128V</t>
  </si>
  <si>
    <t>TAP14128N</t>
  </si>
  <si>
    <t>TAP14128P</t>
  </si>
  <si>
    <t>TAP14128S</t>
  </si>
  <si>
    <t>TAP14256B</t>
  </si>
  <si>
    <t>TAP14256N</t>
  </si>
  <si>
    <t>TAP14256R</t>
  </si>
  <si>
    <t>TAP14256S</t>
  </si>
  <si>
    <t>TAP14256P</t>
  </si>
  <si>
    <t>TAP14512B</t>
  </si>
  <si>
    <t>TAP14512N</t>
  </si>
  <si>
    <t>TAP14512P</t>
  </si>
  <si>
    <t>TAP14512R</t>
  </si>
  <si>
    <t>TAP14512S</t>
  </si>
  <si>
    <t>TA14PL128B</t>
  </si>
  <si>
    <t>TA14PL128P</t>
  </si>
  <si>
    <t>TA14PL128N</t>
  </si>
  <si>
    <t>TA14PL128R</t>
  </si>
  <si>
    <t>TA14PL256B</t>
  </si>
  <si>
    <t>TA14PL256N</t>
  </si>
  <si>
    <t>TA14PL256P</t>
  </si>
  <si>
    <t>TA14PL256R</t>
  </si>
  <si>
    <t>TA14PL256S</t>
  </si>
  <si>
    <t>TA14PL512B</t>
  </si>
  <si>
    <t>TA14PL512N</t>
  </si>
  <si>
    <t>TA14PL512R</t>
  </si>
  <si>
    <t>TA14PR128N</t>
  </si>
  <si>
    <t>TA14PR128G</t>
  </si>
  <si>
    <t>TA14PR128P</t>
  </si>
  <si>
    <t>TA14PR256G</t>
  </si>
  <si>
    <t>TA14PR256N</t>
  </si>
  <si>
    <t>TA14PR256P</t>
  </si>
  <si>
    <t>TA14PR512P</t>
  </si>
  <si>
    <t>TA14PR512G</t>
  </si>
  <si>
    <t>TA14PR512N</t>
  </si>
  <si>
    <t>TA14PR1TG</t>
  </si>
  <si>
    <t>TA14PR1TS</t>
  </si>
  <si>
    <t>TA14PR1TN</t>
  </si>
  <si>
    <t>TA14PM128B</t>
  </si>
  <si>
    <t>TA14PM128N</t>
  </si>
  <si>
    <t>TA14PM256P</t>
  </si>
  <si>
    <t>TA14PM256G</t>
  </si>
  <si>
    <t>TA14PM256N</t>
  </si>
  <si>
    <t>TA14PM512G</t>
  </si>
  <si>
    <t>TA14PM512N</t>
  </si>
  <si>
    <t>TA14PM512S</t>
  </si>
  <si>
    <t>TA14PM1TN</t>
  </si>
  <si>
    <t>TNOG60N</t>
  </si>
  <si>
    <t>TXIMI12LB</t>
  </si>
  <si>
    <t>TOPA57SB</t>
  </si>
  <si>
    <t>TOPA57SN</t>
  </si>
  <si>
    <t>TSAFO4256V</t>
  </si>
  <si>
    <t>TSAFO4256C</t>
  </si>
  <si>
    <t>TAP14128R</t>
  </si>
  <si>
    <t>TAP14128B</t>
  </si>
  <si>
    <t>TNOG60NP</t>
  </si>
  <si>
    <t>THUNVA10SP</t>
  </si>
  <si>
    <t>THUNVA10NP</t>
  </si>
  <si>
    <t>TSAA04S32N</t>
  </si>
  <si>
    <t>TSAA04S32V</t>
  </si>
  <si>
    <t>TSAA04S32W</t>
  </si>
  <si>
    <t>TSOX5IVB</t>
  </si>
  <si>
    <t>TSOX10WHC </t>
  </si>
  <si>
    <t>TXIMI12TPP</t>
  </si>
  <si>
    <t>LLV15I7G3P</t>
  </si>
  <si>
    <t>LAPMLXW3ZP</t>
  </si>
  <si>
    <t>TOPR8256G</t>
  </si>
  <si>
    <t>TOPR8256N</t>
  </si>
  <si>
    <t>TOPR8P256N</t>
  </si>
  <si>
    <t>TOPR8P256V</t>
  </si>
  <si>
    <t>THUMTE50PB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</si>
  <si>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</si>
  <si>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</si>
  <si>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</si>
  <si>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</si>
  <si>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</si>
  <si>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</si>
  <si>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</si>
  <si>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</si>
  <si>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</si>
  <si>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</si>
  <si>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</si>
  <si>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</si>
  <si>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</si>
  <si>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</si>
  <si>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</si>
  <si>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</si>
  <si>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</si>
  <si>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</si>
  <si>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</si>
  <si>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TAIPP6256N</t>
  </si>
  <si>
    <t>TAIPP6512N</t>
  </si>
  <si>
    <t>TAIPP61TBN</t>
  </si>
  <si>
    <t>TAIPP62TBN</t>
  </si>
  <si>
    <t>TAL2020N</t>
  </si>
  <si>
    <t>THUNVA10N</t>
  </si>
  <si>
    <t>THUNVA10S</t>
  </si>
  <si>
    <t>THUN10SES</t>
  </si>
  <si>
    <t>THUN10SEN</t>
  </si>
  <si>
    <t>THUN10SEV</t>
  </si>
  <si>
    <t>TXIR1022N</t>
  </si>
  <si>
    <t>TXIR1022B</t>
  </si>
  <si>
    <t>TXIREDMA1N</t>
  </si>
  <si>
    <t>LHP27J86EP</t>
  </si>
  <si>
    <t>TXIMI12TPB</t>
  </si>
  <si>
    <t>TAIPA2264N</t>
  </si>
  <si>
    <t>iPad Air (2022) 10.9 inch 64GB Space Grey WiFi + Cellular</t>
  </si>
  <si>
    <t>TA14PR128S</t>
  </si>
  <si>
    <t>iPhone 14 Pro 128GB Silver 5G</t>
  </si>
  <si>
    <t>TA14PR256S</t>
  </si>
  <si>
    <t>iPhone 14 Pro 256GB Silver 5G</t>
  </si>
  <si>
    <t>TA14PR512S</t>
  </si>
  <si>
    <t>iPhone 14 Pro 512GB Silver 5G</t>
  </si>
  <si>
    <t>TA14PR1TP</t>
  </si>
  <si>
    <t>iPhone 14 Pro 1TB Deep Purple 5G</t>
  </si>
  <si>
    <t>TA14PM512P</t>
  </si>
  <si>
    <t>iPhone 14 Pro Max 512GB Deep Purple 5G</t>
  </si>
  <si>
    <t>TSAFO425NM</t>
  </si>
  <si>
    <t>Samsung Galaxy Z Fold4 256GB DS 5G cu Monitor Samsung 32inch</t>
  </si>
  <si>
    <t>TSAFL412NM</t>
  </si>
  <si>
    <t>Samsung Galaxy Z Flip 4 128GB DS Graphite 5G cu Monitor Samsung 28 inch UHD</t>
  </si>
  <si>
    <t>LASVBPI5B</t>
  </si>
  <si>
    <t>Laptop Asus Vivobook Pro i5 512GB Windows 10 Pro Data Device Huawei R219 4G Alb</t>
  </si>
  <si>
    <t>name</t>
  </si>
  <si>
    <t>description</t>
  </si>
  <si>
    <t>code</t>
  </si>
  <si>
    <t>price</t>
  </si>
  <si>
    <t>eur cu tva</t>
  </si>
  <si>
    <t>eut fara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</si>
</sst>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8"/>
      <color theme="7" tint="0.39997558519241921"/>
      <name val="Calibri Light"/>
      <family val="2"/>
      <scheme val="major"/>
    </font>
    <font>
      <sz val="9"/>
      <color theme="7" tint="0.3999755851924192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5" fillId="0" borderId="0" xfId="1" applyNumberFormat="1" applyFont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4" fillId="2" borderId="0" xfId="1" applyFont="1" applyFill="1" applyAlignment="1">
      <alignment vertical="center"/>
    </xf>
    <xf numFmtId="0" fontId="5" fillId="0" borderId="0" xfId="1" applyFont="1"/>
    <xf numFmtId="0" fontId="6" fillId="0" borderId="0" xfId="0" applyFont="1" applyAlignment="1">
      <alignment horizontal="left" vertical="center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1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453"/>
  <sheetViews>
    <sheetView tabSelected="1" zoomScaleNormal="100" workbookViewId="0">
      <pane ySplit="2" topLeftCell="A3" activePane="bottomLeft" state="frozen"/>
      <selection pane="bottomLeft" activeCell="C17" sqref="C17"/>
    </sheetView>
  </sheetViews>
  <sheetFormatPr defaultColWidth="11" defaultRowHeight="12" x14ac:dyDescent="0.25"/>
  <cols>
    <col min="1" max="1" width="11" style="1"/>
    <col min="2" max="2" width="11.5546875" style="5" bestFit="1" customWidth="1"/>
    <col min="3" max="3" width="73.44140625" style="1" bestFit="1" customWidth="1"/>
    <col min="4" max="6" width="11" style="1"/>
    <col min="7" max="7" width="10.109375" style="1" bestFit="1" customWidth="1"/>
    <col min="8" max="8" width="46.88671875" style="1" bestFit="1" customWidth="1"/>
    <col min="9" max="16384" width="11" style="1"/>
  </cols>
  <sheetData>
    <row r="1" spans="1:6" x14ac:dyDescent="0.25">
      <c r="A1" s="1" t="s">
        <v>468</v>
      </c>
      <c r="B1" s="5" t="s">
        <v>466</v>
      </c>
      <c r="C1" s="1" t="s">
        <v>467</v>
      </c>
      <c r="D1" s="1" t="s">
        <v>471</v>
      </c>
      <c r="E1" s="1" t="s">
        <v>470</v>
      </c>
      <c r="F1" s="1" t="s">
        <v>469</v>
      </c>
    </row>
    <row r="2" spans="1:6" s="4" customFormat="1" x14ac:dyDescent="0.3">
      <c r="A2" s="2" t="s">
        <v>3</v>
      </c>
      <c r="B2" s="12" t="s">
        <v>7</v>
      </c>
      <c r="C2" s="3" t="s">
        <v>8</v>
      </c>
      <c r="D2" s="2" t="s">
        <v>4</v>
      </c>
      <c r="E2" s="2" t="s">
        <v>5</v>
      </c>
      <c r="F2" s="2" t="s">
        <v>6</v>
      </c>
    </row>
    <row r="3" spans="1:6" x14ac:dyDescent="0.25">
      <c r="A3" s="6" t="str">
        <f>IFERROR(VLOOKUP(B3,[1]Availability!$A:$H,4,FALSE),"No Info")</f>
        <v>In portfolio</v>
      </c>
      <c r="B3" s="5" t="s">
        <v>261</v>
      </c>
      <c r="C3" s="7" t="str">
        <f>VLOOKUP(B3,[1]Telefoane!$B:$C,2,0)</f>
        <v>Alcatel 1 2021 16GB Black 4G</v>
      </c>
      <c r="D3" s="8">
        <f>IFERROR(VLOOKUP($B3,[1]Telefoane!$B$1:$BK$65549,60,0),"-")</f>
        <v>41.18</v>
      </c>
      <c r="E3" s="8">
        <f t="shared" ref="E3:E67" si="0">IFERROR(ROUND(D3*1.19,2),"-")</f>
        <v>49</v>
      </c>
      <c r="F3" s="9" t="e">
        <f>E3*#REF!</f>
        <v>#REF!</v>
      </c>
    </row>
    <row r="4" spans="1:6" hidden="1" x14ac:dyDescent="0.25">
      <c r="A4" s="6" t="str">
        <f>IFERROR(VLOOKUP(B4,[1]Availability!$A:$H,4,FALSE),"No Info")</f>
        <v>End of life</v>
      </c>
      <c r="B4" s="5" t="s">
        <v>54</v>
      </c>
      <c r="C4" s="7" t="str">
        <f>VLOOKUP(B4,[1]Telefoane!$B:$C,2,0)</f>
        <v>Alcatel 1S (2021) 32GB DS Negru 4G</v>
      </c>
      <c r="D4" s="8">
        <f>IFERROR(VLOOKUP($B4,[1]Telefoane!$B$1:$BK$65549,60,0),"-")</f>
        <v>78.989999999999995</v>
      </c>
      <c r="E4" s="8">
        <f t="shared" si="0"/>
        <v>94</v>
      </c>
      <c r="F4" s="9" t="e">
        <f>E4*#REF!</f>
        <v>#REF!</v>
      </c>
    </row>
    <row r="5" spans="1:6" hidden="1" x14ac:dyDescent="0.25">
      <c r="A5" s="6" t="str">
        <f>IFERROR(VLOOKUP(B5,[1]Availability!$A:$H,4,FALSE),"No Info")</f>
        <v>End of life</v>
      </c>
      <c r="B5" s="5" t="s">
        <v>0</v>
      </c>
      <c r="C5" s="7" t="str">
        <f>VLOOKUP(B5,[1]Telefoane!$B:$C,2,0)</f>
        <v>Alcatel 20.03 Negru</v>
      </c>
      <c r="D5" s="8">
        <f>IFERROR(VLOOKUP($B5,[1]Telefoane!$B$1:$BK$65549,60,0),"-")</f>
        <v>12.61</v>
      </c>
      <c r="E5" s="8">
        <f t="shared" si="0"/>
        <v>15.01</v>
      </c>
      <c r="F5" s="9" t="e">
        <f>E5*#REF!</f>
        <v>#REF!</v>
      </c>
    </row>
    <row r="6" spans="1:6" hidden="1" x14ac:dyDescent="0.25">
      <c r="A6" s="6" t="str">
        <f>IFERROR(VLOOKUP(B6,[1]Availability!$A:$H,4,FALSE),"No Info")</f>
        <v>End of life</v>
      </c>
      <c r="B6" s="5" t="s">
        <v>1</v>
      </c>
      <c r="C6" s="7" t="str">
        <f>VLOOKUP(B6,[1]Telefoane!$B:$C,2,0)</f>
        <v>Alcatel 20.19 Negru</v>
      </c>
      <c r="D6" s="8">
        <f>IFERROR(VLOOKUP($B6,[1]Telefoane!$B$1:$BK$65549,60,0),"-")</f>
        <v>26.05</v>
      </c>
      <c r="E6" s="8">
        <f t="shared" si="0"/>
        <v>31</v>
      </c>
      <c r="F6" s="9" t="e">
        <f>E6*#REF!</f>
        <v>#REF!</v>
      </c>
    </row>
    <row r="7" spans="1:6" x14ac:dyDescent="0.25">
      <c r="A7" s="6" t="str">
        <f>IFERROR(VLOOKUP(B7,[1]Availability!$A:$H,4,FALSE),"No Info")</f>
        <v>In portfolio</v>
      </c>
      <c r="B7" s="5" t="s">
        <v>437</v>
      </c>
      <c r="C7" s="7" t="str">
        <f>VLOOKUP(B7,[1]Telefoane!$B:$C,2,0)</f>
        <v>Alcatel 20.20 16GB Metalic Gray 2G</v>
      </c>
      <c r="D7" s="8">
        <f>IFERROR(VLOOKUP($B7,[1]Telefoane!$B$1:$BK$65549,60,0),"-")</f>
        <v>26.89</v>
      </c>
      <c r="E7" s="8">
        <f t="shared" si="0"/>
        <v>32</v>
      </c>
      <c r="F7" s="9" t="e">
        <f>E7*#REF!</f>
        <v>#REF!</v>
      </c>
    </row>
    <row r="8" spans="1:6" x14ac:dyDescent="0.25">
      <c r="A8" s="6" t="str">
        <f>IFERROR(VLOOKUP(B8,[1]Availability!$A:$H,4,FALSE),"No Info")</f>
        <v>In portfolio</v>
      </c>
      <c r="B8" s="5" t="s">
        <v>414</v>
      </c>
      <c r="C8" s="7" t="str">
        <f>VLOOKUP(B8,[1]Telefoane!$B:$C,2,0)</f>
        <v>Gadget Televizor LG 43 inch 43UQ70003LB</v>
      </c>
      <c r="D8" s="10">
        <f>IFERROR(VLOOKUP($B8,[1]Telefoane!$B$1:$BK$65549,60,0),"-")</f>
        <v>312.61</v>
      </c>
      <c r="E8" s="10">
        <f t="shared" si="0"/>
        <v>372.01</v>
      </c>
      <c r="F8" s="11" t="e">
        <f>E8*#REF!</f>
        <v>#REF!</v>
      </c>
    </row>
    <row r="9" spans="1:6" hidden="1" x14ac:dyDescent="0.25">
      <c r="A9" s="6" t="str">
        <f>IFERROR(VLOOKUP(B9,[1]Availability!$A:$H,4,FALSE),"No Info")</f>
        <v>End of life</v>
      </c>
      <c r="B9" s="5" t="s">
        <v>417</v>
      </c>
      <c r="C9" s="7" t="str">
        <f>VLOOKUP(B9,[1]Telefoane!$B:$C,2,0)</f>
        <v>Gadget Televizor LG 50 inch 50UP75003LF Led 4K Ultra HD</v>
      </c>
      <c r="D9" s="10">
        <f>IFERROR(VLOOKUP($B9,[1]Telefoane!$B$1:$BK$65549,60,0),"-")</f>
        <v>336.13</v>
      </c>
      <c r="E9" s="10">
        <f t="shared" si="0"/>
        <v>399.99</v>
      </c>
      <c r="F9" s="11" t="e">
        <f>E9*#REF!</f>
        <v>#REF!</v>
      </c>
    </row>
    <row r="10" spans="1:6" x14ac:dyDescent="0.25">
      <c r="A10" s="6" t="str">
        <f>IFERROR(VLOOKUP(B10,[1]Availability!$A:$H,4,FALSE),"No Info")</f>
        <v>In portfolio</v>
      </c>
      <c r="B10" s="5" t="s">
        <v>415</v>
      </c>
      <c r="C10" s="7" t="str">
        <f>VLOOKUP(B10,[1]Telefoane!$B:$C,2,0)</f>
        <v>Gadget Televizor LG 50 inch 50UQ70003LB</v>
      </c>
      <c r="D10" s="10">
        <f>IFERROR(VLOOKUP($B10,[1]Telefoane!$B$1:$BK$65549,60,0),"-")</f>
        <v>384.03</v>
      </c>
      <c r="E10" s="10">
        <f t="shared" si="0"/>
        <v>457</v>
      </c>
      <c r="F10" s="11" t="e">
        <f>E10*#REF!</f>
        <v>#REF!</v>
      </c>
    </row>
    <row r="11" spans="1:6" hidden="1" x14ac:dyDescent="0.25">
      <c r="A11" s="6" t="str">
        <f>IFERROR(VLOOKUP(B11,[1]Availability!$A:$H,4,FALSE),"No Info")</f>
        <v>End of life</v>
      </c>
      <c r="B11" s="5" t="s">
        <v>416</v>
      </c>
      <c r="C11" s="7" t="str">
        <f>VLOOKUP(B11,[1]Telefoane!$B:$C,2,0)</f>
        <v>Gadget Televizor LG 50 inch 50UQ751C Gray</v>
      </c>
      <c r="D11" s="10">
        <f>IFERROR(VLOOKUP($B11,[1]Telefoane!$B$1:$BK$65549,60,0),"-")</f>
        <v>340.34</v>
      </c>
      <c r="E11" s="10">
        <f t="shared" si="0"/>
        <v>405</v>
      </c>
      <c r="F11" s="11" t="e">
        <f>E11*#REF!</f>
        <v>#REF!</v>
      </c>
    </row>
    <row r="12" spans="1:6" x14ac:dyDescent="0.25">
      <c r="A12" s="6" t="str">
        <f>IFERROR(VLOOKUP(B12,[1]Availability!$A:$H,4,FALSE),"No Info")</f>
        <v>In portfolio</v>
      </c>
      <c r="B12" s="5" t="s">
        <v>423</v>
      </c>
      <c r="C12" s="7" t="str">
        <f>VLOOKUP(B12,[1]Telefoane!$B:$C,2,0)</f>
        <v>Gadget Televizor Samsung 32 inch UE32T4302AKXXH</v>
      </c>
      <c r="D12" s="10">
        <f>IFERROR(VLOOKUP($B12,[1]Telefoane!$B$1:$BK$65549,60,0),"-")</f>
        <v>178.99</v>
      </c>
      <c r="E12" s="10">
        <f t="shared" si="0"/>
        <v>213</v>
      </c>
      <c r="F12" s="11" t="e">
        <f>E12*#REF!</f>
        <v>#REF!</v>
      </c>
    </row>
    <row r="13" spans="1:6" x14ac:dyDescent="0.25">
      <c r="A13" s="6" t="str">
        <f>IFERROR(VLOOKUP(B13,[1]Availability!$A:$H,4,FALSE),"No Info")</f>
        <v>In portfolio</v>
      </c>
      <c r="B13" s="5" t="s">
        <v>419</v>
      </c>
      <c r="C13" s="7" t="str">
        <f>VLOOKUP(B13,[1]Telefoane!$B:$C,2,0)</f>
        <v>Gadget Televizor Samsung LED 43BU8072 108cm Smart 4K Ultra HD</v>
      </c>
      <c r="D13" s="10">
        <f>IFERROR(VLOOKUP($B13,[1]Telefoane!$B$1:$BK$65549,60,0),"-")</f>
        <v>380.67</v>
      </c>
      <c r="E13" s="10">
        <f t="shared" si="0"/>
        <v>453</v>
      </c>
      <c r="F13" s="11" t="e">
        <f>E13*#REF!</f>
        <v>#REF!</v>
      </c>
    </row>
    <row r="14" spans="1:6" hidden="1" x14ac:dyDescent="0.25">
      <c r="A14" s="6" t="str">
        <f>IFERROR(VLOOKUP(B14,[1]Availability!$A:$H,4,FALSE),"No Info")</f>
        <v>End of life</v>
      </c>
      <c r="B14" s="5" t="s">
        <v>420</v>
      </c>
      <c r="C14" s="7" t="str">
        <f>VLOOKUP(B14,[1]Telefoane!$B:$C,2,0)</f>
        <v>Gadget Televizor Samsung QLED 50Q60B 125cm Smart 4K Ultra HD</v>
      </c>
      <c r="D14" s="10">
        <f>IFERROR(VLOOKUP($B14,[1]Telefoane!$B$1:$BK$65549,60,0),"-")</f>
        <v>565.54999999999995</v>
      </c>
      <c r="E14" s="10">
        <f t="shared" si="0"/>
        <v>673</v>
      </c>
      <c r="F14" s="11" t="e">
        <f>E14*#REF!</f>
        <v>#REF!</v>
      </c>
    </row>
    <row r="15" spans="1:6" x14ac:dyDescent="0.25">
      <c r="A15" s="6" t="str">
        <f>IFERROR(VLOOKUP(B15,[1]Availability!$A:$H,4,FALSE),"No Info")</f>
        <v>In portfolio</v>
      </c>
      <c r="B15" s="5" t="s">
        <v>418</v>
      </c>
      <c r="C15" s="7" t="str">
        <f>VLOOKUP(B15,[1]Telefoane!$B:$C,2,0)</f>
        <v>Gadget Televizor Samsung UE50BU8072UXXH 125cm Smart 4K Ultra HD</v>
      </c>
      <c r="D15" s="10">
        <f>IFERROR(VLOOKUP($B15,[1]Telefoane!$B$1:$BK$65549,60,0),"-")</f>
        <v>394.12</v>
      </c>
      <c r="E15" s="10">
        <f t="shared" si="0"/>
        <v>469</v>
      </c>
      <c r="F15" s="11" t="e">
        <f>E15*#REF!</f>
        <v>#REF!</v>
      </c>
    </row>
    <row r="16" spans="1:6" x14ac:dyDescent="0.25">
      <c r="A16" s="6" t="str">
        <f>IFERROR(VLOOKUP(B16,[1]Availability!$A:$H,4,FALSE),"No Info")</f>
        <v>In portfolio</v>
      </c>
      <c r="B16" s="5" t="s">
        <v>421</v>
      </c>
      <c r="C16" s="7" t="str">
        <f>VLOOKUP(B16,[1]Telefoane!$B:$C,2,0)</f>
        <v>Gadget TV Allview 42ePlay6000-F/1</v>
      </c>
      <c r="D16" s="10">
        <f>IFERROR(VLOOKUP($B16,[1]Telefoane!$B$1:$BK$65549,60,0),"-")</f>
        <v>212.61</v>
      </c>
      <c r="E16" s="10">
        <f t="shared" si="0"/>
        <v>253.01</v>
      </c>
      <c r="F16" s="11" t="e">
        <f>E16*#REF!</f>
        <v>#REF!</v>
      </c>
    </row>
    <row r="17" spans="1:6" x14ac:dyDescent="0.25">
      <c r="A17" s="6" t="str">
        <f>IFERROR(VLOOKUP(B17,[1]Availability!$A:$H,4,FALSE),"No Info")</f>
        <v>On demand</v>
      </c>
      <c r="B17" s="5" t="s">
        <v>422</v>
      </c>
      <c r="C17" s="7" t="str">
        <f>VLOOKUP(B17,[1]Telefoane!$B:$C,2,0)</f>
        <v>Gadget TV Xiaomi Mi TV 32P1 81cm</v>
      </c>
      <c r="D17" s="10">
        <f>IFERROR(VLOOKUP($B17,[1]Telefoane!$B$1:$BK$65549,60,0),"-")</f>
        <v>184.87</v>
      </c>
      <c r="E17" s="10">
        <f t="shared" si="0"/>
        <v>220</v>
      </c>
      <c r="F17" s="11" t="e">
        <f>E17*#REF!</f>
        <v>#REF!</v>
      </c>
    </row>
    <row r="18" spans="1:6" hidden="1" x14ac:dyDescent="0.25">
      <c r="A18" s="6" t="str">
        <f>IFERROR(VLOOKUP(B18,[1]Availability!$A:$H,4,FALSE),"No Info")</f>
        <v>End of life</v>
      </c>
      <c r="B18" s="5" t="s">
        <v>343</v>
      </c>
      <c r="C18" s="7" t="str">
        <f>VLOOKUP(B18,[1]Telefoane!$B:$C,2,0)</f>
        <v>Honor 70 128GB Emerald Green DS 5G</v>
      </c>
      <c r="D18" s="8">
        <f>IFERROR(VLOOKUP($B18,[1]Telefoane!$B$1:$BK$65549,60,0),"-")</f>
        <v>409.25</v>
      </c>
      <c r="E18" s="8">
        <f t="shared" si="0"/>
        <v>487.01</v>
      </c>
      <c r="F18" s="9" t="e">
        <f>E18*#REF!</f>
        <v>#REF!</v>
      </c>
    </row>
    <row r="19" spans="1:6" x14ac:dyDescent="0.25">
      <c r="A19" s="6" t="str">
        <f>IFERROR(VLOOKUP(B19,[1]Availability!$A:$H,4,FALSE),"No Info")</f>
        <v>In portfolio</v>
      </c>
      <c r="B19" s="5" t="s">
        <v>342</v>
      </c>
      <c r="C19" s="7" t="str">
        <f>VLOOKUP(B19,[1]Telefoane!$B:$C,2,0)</f>
        <v>Honor 70 128GB Midnight Black DS 5G</v>
      </c>
      <c r="D19" s="8">
        <f>IFERROR(VLOOKUP($B19,[1]Telefoane!$B$1:$BK$65549,60,0),"-")</f>
        <v>409.25</v>
      </c>
      <c r="E19" s="8">
        <f t="shared" si="0"/>
        <v>487.01</v>
      </c>
      <c r="F19" s="9" t="e">
        <f>E19*#REF!</f>
        <v>#REF!</v>
      </c>
    </row>
    <row r="20" spans="1:6" hidden="1" x14ac:dyDescent="0.25">
      <c r="A20" s="6" t="str">
        <f>IFERROR(VLOOKUP(B20,[1]Availability!$A:$H,4,FALSE),"No Info")</f>
        <v>End of life</v>
      </c>
      <c r="B20" s="5" t="s">
        <v>264</v>
      </c>
      <c r="C20" s="7" t="str">
        <f>VLOOKUP(B20,[1]Telefoane!$B:$C,2,0)</f>
        <v xml:space="preserve">Honor Magic 4 Lite DS 128GB Midnight Black 5G </v>
      </c>
      <c r="D20" s="8">
        <f>IFERROR(VLOOKUP($B20,[1]Telefoane!$B$1:$BK$65549,60,0),"-")</f>
        <v>228.57</v>
      </c>
      <c r="E20" s="8">
        <f t="shared" si="0"/>
        <v>272</v>
      </c>
      <c r="F20" s="9" t="e">
        <f>E20*#REF!</f>
        <v>#REF!</v>
      </c>
    </row>
    <row r="21" spans="1:6" hidden="1" x14ac:dyDescent="0.25">
      <c r="A21" s="6" t="str">
        <f>IFERROR(VLOOKUP(B21,[1]Availability!$A:$H,4,FALSE),"No Info")</f>
        <v>End of life</v>
      </c>
      <c r="B21" s="5" t="s">
        <v>266</v>
      </c>
      <c r="C21" s="7" t="str">
        <f>VLOOKUP(B21,[1]Telefoane!$B:$C,2,0)</f>
        <v>Honor Magic 4 Lite DS 128GB Ocean Blue 5G</v>
      </c>
      <c r="D21" s="8">
        <f>IFERROR(VLOOKUP($B21,[1]Telefoane!$B$1:$BK$65549,60,0),"-")</f>
        <v>228.57</v>
      </c>
      <c r="E21" s="8">
        <f t="shared" si="0"/>
        <v>272</v>
      </c>
      <c r="F21" s="9" t="e">
        <f>E21*#REF!</f>
        <v>#REF!</v>
      </c>
    </row>
    <row r="22" spans="1:6" hidden="1" x14ac:dyDescent="0.25">
      <c r="A22" s="6" t="str">
        <f>IFERROR(VLOOKUP(B22,[1]Availability!$A:$H,4,FALSE),"No Info")</f>
        <v>End of life</v>
      </c>
      <c r="B22" s="5" t="s">
        <v>265</v>
      </c>
      <c r="C22" s="7" t="str">
        <f>VLOOKUP(B22,[1]Telefoane!$B:$C,2,0)</f>
        <v>Honor Magic 4 Lite DS 128GB Titanium Silver 5G</v>
      </c>
      <c r="D22" s="8">
        <f>IFERROR(VLOOKUP($B22,[1]Telefoane!$B$1:$BK$65549,60,0),"-")</f>
        <v>228.57</v>
      </c>
      <c r="E22" s="8">
        <f t="shared" si="0"/>
        <v>272</v>
      </c>
      <c r="F22" s="9" t="e">
        <f>E22*#REF!</f>
        <v>#REF!</v>
      </c>
    </row>
    <row r="23" spans="1:6" x14ac:dyDescent="0.25">
      <c r="A23" s="6" t="str">
        <f>IFERROR(VLOOKUP(B23,[1]Availability!$A:$H,4,FALSE),"No Info")</f>
        <v>In portfolio</v>
      </c>
      <c r="B23" s="5" t="s">
        <v>291</v>
      </c>
      <c r="C23" s="7" t="str">
        <f>VLOOKUP(B23,[1]Telefoane!$B:$C,2,0)</f>
        <v>Honor Magic 4 Pro 256GB DS Black 5G</v>
      </c>
      <c r="D23" s="8">
        <f>IFERROR(VLOOKUP($B23,[1]Telefoane!$B$1:$BK$65549,60,0),"-")</f>
        <v>858.83</v>
      </c>
      <c r="E23" s="8">
        <f t="shared" si="0"/>
        <v>1022.01</v>
      </c>
      <c r="F23" s="9" t="e">
        <f>E23*#REF!</f>
        <v>#REF!</v>
      </c>
    </row>
    <row r="24" spans="1:6" hidden="1" x14ac:dyDescent="0.25">
      <c r="A24" s="6" t="str">
        <f>IFERROR(VLOOKUP(B24,[1]Availability!$A:$H,4,FALSE),"No Info")</f>
        <v>End of life</v>
      </c>
      <c r="B24" s="5" t="s">
        <v>302</v>
      </c>
      <c r="C24" s="7" t="str">
        <f>VLOOKUP(B24,[1]Telefoane!$B:$C,2,0)</f>
        <v>Honor Magic 4 Pro 256GB DS Green 5G</v>
      </c>
      <c r="D24" s="8">
        <f>IFERROR(VLOOKUP($B24,[1]Telefoane!$B$1:$BK$65549,60,0),"-")</f>
        <v>858.83</v>
      </c>
      <c r="E24" s="8">
        <f t="shared" si="0"/>
        <v>1022.01</v>
      </c>
      <c r="F24" s="9" t="e">
        <f>E24*#REF!</f>
        <v>#REF!</v>
      </c>
    </row>
    <row r="25" spans="1:6" x14ac:dyDescent="0.25">
      <c r="A25" s="6" t="str">
        <f>IFERROR(VLOOKUP(B25,[1]Availability!$A:$H,4,FALSE),"No Info")</f>
        <v>In portfolio</v>
      </c>
      <c r="B25" s="5" t="s">
        <v>267</v>
      </c>
      <c r="C25" s="7" t="str">
        <f>VLOOKUP(B25,[1]Telefoane!$B:$C,2,0)</f>
        <v>Honor X7 128GB DS Midnight Black 4G</v>
      </c>
      <c r="D25" s="8">
        <f>IFERROR(VLOOKUP($B25,[1]Telefoane!$B$1:$BK$65549,60,0),"-")</f>
        <v>126.89</v>
      </c>
      <c r="E25" s="8">
        <f t="shared" si="0"/>
        <v>151</v>
      </c>
      <c r="F25" s="9" t="e">
        <f>E25*#REF!</f>
        <v>#REF!</v>
      </c>
    </row>
    <row r="26" spans="1:6" x14ac:dyDescent="0.25">
      <c r="A26" s="6" t="str">
        <f>IFERROR(VLOOKUP(B26,[1]Availability!$A:$H,4,FALSE),"No Info")</f>
        <v>In portfolio</v>
      </c>
      <c r="B26" s="5" t="s">
        <v>269</v>
      </c>
      <c r="C26" s="7" t="str">
        <f>VLOOKUP(B26,[1]Telefoane!$B:$C,2,0)</f>
        <v>Honor X7 128GB DS Ocean Blue 4G</v>
      </c>
      <c r="D26" s="8">
        <f>IFERROR(VLOOKUP($B26,[1]Telefoane!$B$1:$BK$65549,60,0),"-")</f>
        <v>126.89</v>
      </c>
      <c r="E26" s="8">
        <f t="shared" si="0"/>
        <v>151</v>
      </c>
      <c r="F26" s="9" t="e">
        <f>E26*#REF!</f>
        <v>#REF!</v>
      </c>
    </row>
    <row r="27" spans="1:6" hidden="1" x14ac:dyDescent="0.25">
      <c r="A27" s="6" t="str">
        <f>IFERROR(VLOOKUP(B27,[1]Availability!$A:$H,4,FALSE),"No Info")</f>
        <v>End of life</v>
      </c>
      <c r="B27" s="5" t="s">
        <v>268</v>
      </c>
      <c r="C27" s="7" t="str">
        <f>VLOOKUP(B27,[1]Telefoane!$B:$C,2,0)</f>
        <v>Honor X7 128GB DS Titanium Silver 4G</v>
      </c>
      <c r="D27" s="8">
        <f>IFERROR(VLOOKUP($B27,[1]Telefoane!$B$1:$BK$65549,60,0),"-")</f>
        <v>126.89</v>
      </c>
      <c r="E27" s="8">
        <f t="shared" si="0"/>
        <v>151</v>
      </c>
      <c r="F27" s="9" t="e">
        <f>E27*#REF!</f>
        <v>#REF!</v>
      </c>
    </row>
    <row r="28" spans="1:6" x14ac:dyDescent="0.25">
      <c r="A28" s="6" t="str">
        <f>IFERROR(VLOOKUP(B28,[1]Availability!$A:$H,4,FALSE),"No Info")</f>
        <v>In portfolio</v>
      </c>
      <c r="B28" s="5" t="s">
        <v>301</v>
      </c>
      <c r="C28" s="7" t="str">
        <f>VLOOKUP(B28,[1]Telefoane!$B:$C,2,0)</f>
        <v>Honor X8 128GB Midnight Black DS 4G</v>
      </c>
      <c r="D28" s="8">
        <f>IFERROR(VLOOKUP($B28,[1]Telefoane!$B$1:$BK$65549,60,0),"-")</f>
        <v>168.91</v>
      </c>
      <c r="E28" s="8">
        <f t="shared" si="0"/>
        <v>201</v>
      </c>
      <c r="F28" s="9" t="e">
        <f>E28*#REF!</f>
        <v>#REF!</v>
      </c>
    </row>
    <row r="29" spans="1:6" x14ac:dyDescent="0.25">
      <c r="A29" s="6" t="str">
        <f>IFERROR(VLOOKUP(B29,[1]Availability!$A:$H,4,FALSE),"No Info")</f>
        <v>In portfolio</v>
      </c>
      <c r="B29" s="5" t="s">
        <v>300</v>
      </c>
      <c r="C29" s="7" t="str">
        <f>VLOOKUP(B29,[1]Telefoane!$B:$C,2,0)</f>
        <v>Honor X8 128GB Ocean Blue DS 4G</v>
      </c>
      <c r="D29" s="8">
        <f>IFERROR(VLOOKUP($B29,[1]Telefoane!$B$1:$BK$65549,60,0),"-")</f>
        <v>168.91</v>
      </c>
      <c r="E29" s="8">
        <f t="shared" si="0"/>
        <v>201</v>
      </c>
      <c r="F29" s="9" t="e">
        <f>E29*#REF!</f>
        <v>#REF!</v>
      </c>
    </row>
    <row r="30" spans="1:6" x14ac:dyDescent="0.25">
      <c r="A30" s="6" t="str">
        <f>IFERROR(VLOOKUP(B30,[1]Availability!$A:$H,4,FALSE),"No Info")</f>
        <v>In portfolio</v>
      </c>
      <c r="B30" s="5" t="s">
        <v>438</v>
      </c>
      <c r="C30" s="7" t="str">
        <f>VLOOKUP(B30,[1]Telefoane!$B:$C,2,0)</f>
        <v>Huawei Nova 10 128GB DS Starry Black 4G</v>
      </c>
      <c r="D30" s="8">
        <f>IFERROR(VLOOKUP($B30,[1]Telefoane!$B$1:$BK$65549,60,0),"-")</f>
        <v>370.59</v>
      </c>
      <c r="E30" s="8">
        <f t="shared" si="0"/>
        <v>441</v>
      </c>
      <c r="F30" s="9" t="e">
        <f>E30*#REF!</f>
        <v>#REF!</v>
      </c>
    </row>
    <row r="31" spans="1:6" x14ac:dyDescent="0.25">
      <c r="A31" s="6" t="str">
        <f>IFERROR(VLOOKUP(B31,[1]Availability!$A:$H,4,FALSE),"No Info")</f>
        <v>On demand</v>
      </c>
      <c r="B31" s="5" t="s">
        <v>439</v>
      </c>
      <c r="C31" s="7" t="str">
        <f>VLOOKUP(B31,[1]Telefoane!$B:$C,2,0)</f>
        <v>Huawei Nova 10 128GB DS Starry Silver 4G</v>
      </c>
      <c r="D31" s="8">
        <f>IFERROR(VLOOKUP($B31,[1]Telefoane!$B$1:$BK$65549,60,0),"-")</f>
        <v>370.59</v>
      </c>
      <c r="E31" s="8">
        <f t="shared" si="0"/>
        <v>441</v>
      </c>
      <c r="F31" s="9" t="e">
        <f>E31*#REF!</f>
        <v>#REF!</v>
      </c>
    </row>
    <row r="32" spans="1:6" x14ac:dyDescent="0.25">
      <c r="A32" s="6" t="str">
        <f>IFERROR(VLOOKUP(B32,[1]Availability!$A:$H,4,FALSE),"No Info")</f>
        <v>On demand</v>
      </c>
      <c r="B32" s="5" t="s">
        <v>442</v>
      </c>
      <c r="C32" s="7" t="str">
        <f>VLOOKUP(B32,[1]Telefoane!$B:$C,2,0)</f>
        <v>Huawei Nova 10SE 128GB DS Mint Green 4G</v>
      </c>
      <c r="D32" s="8">
        <f>IFERROR(VLOOKUP($B32,[1]Telefoane!$B$1:$BK$65549,60,0),"-")</f>
        <v>273.95</v>
      </c>
      <c r="E32" s="8">
        <f t="shared" si="0"/>
        <v>326</v>
      </c>
      <c r="F32" s="9" t="e">
        <f>E32*#REF!</f>
        <v>#REF!</v>
      </c>
    </row>
    <row r="33" spans="1:6" x14ac:dyDescent="0.25">
      <c r="A33" s="6" t="str">
        <f>IFERROR(VLOOKUP(B33,[1]Availability!$A:$H,4,FALSE),"No Info")</f>
        <v>In portfolio</v>
      </c>
      <c r="B33" s="5" t="s">
        <v>441</v>
      </c>
      <c r="C33" s="7" t="str">
        <f>VLOOKUP(B33,[1]Telefoane!$B:$C,2,0)</f>
        <v>Huawei Nova 10SE 128GB DS Starry Black 4G</v>
      </c>
      <c r="D33" s="8">
        <f>IFERROR(VLOOKUP($B33,[1]Telefoane!$B$1:$BK$65549,60,0),"-")</f>
        <v>273.95</v>
      </c>
      <c r="E33" s="8">
        <f t="shared" si="0"/>
        <v>326</v>
      </c>
      <c r="F33" s="9" t="e">
        <f>E33*#REF!</f>
        <v>#REF!</v>
      </c>
    </row>
    <row r="34" spans="1:6" hidden="1" x14ac:dyDescent="0.25">
      <c r="A34" s="6" t="str">
        <f>IFERROR(VLOOKUP(B34,[1]Availability!$A:$H,4,FALSE),"No Info")</f>
        <v>End of life</v>
      </c>
      <c r="B34" s="5" t="s">
        <v>440</v>
      </c>
      <c r="C34" s="7" t="str">
        <f>VLOOKUP(B34,[1]Telefoane!$B:$C,2,0)</f>
        <v>Huawei Nova 10SE 128GB DS Starry Silver 4G</v>
      </c>
      <c r="D34" s="8">
        <f>IFERROR(VLOOKUP($B34,[1]Telefoane!$B$1:$BK$65549,60,0),"-")</f>
        <v>273.95</v>
      </c>
      <c r="E34" s="8">
        <f t="shared" si="0"/>
        <v>326</v>
      </c>
      <c r="F34" s="9" t="e">
        <f>E34*#REF!</f>
        <v>#REF!</v>
      </c>
    </row>
    <row r="35" spans="1:6" hidden="1" x14ac:dyDescent="0.25">
      <c r="A35" s="6" t="str">
        <f>IFERROR(VLOOKUP(B35,[1]Availability!$A:$H,4,FALSE),"No Info")</f>
        <v>End of life</v>
      </c>
      <c r="B35" s="5" t="s">
        <v>155</v>
      </c>
      <c r="C35" s="7" t="str">
        <f>VLOOKUP(B35,[1]Telefoane!$B:$C,2,0)</f>
        <v>Huawei Nova 9 128GBDS Black 4G</v>
      </c>
      <c r="D35" s="8">
        <f>IFERROR(VLOOKUP($B35,[1]Telefoane!$B$1:$BK$65549,60,0),"-")</f>
        <v>334.46</v>
      </c>
      <c r="E35" s="8">
        <f t="shared" si="0"/>
        <v>398.01</v>
      </c>
      <c r="F35" s="9" t="e">
        <f>E35*#REF!</f>
        <v>#REF!</v>
      </c>
    </row>
    <row r="36" spans="1:6" hidden="1" x14ac:dyDescent="0.25">
      <c r="A36" s="6" t="str">
        <f>IFERROR(VLOOKUP(B36,[1]Availability!$A:$H,4,FALSE),"No Info")</f>
        <v>End of life</v>
      </c>
      <c r="B36" s="5" t="s">
        <v>156</v>
      </c>
      <c r="C36" s="7" t="str">
        <f>VLOOKUP(B36,[1]Telefoane!$B:$C,2,0)</f>
        <v>Huawei Nova 9 128GB DS Starry Blue 4G</v>
      </c>
      <c r="D36" s="8">
        <f>IFERROR(VLOOKUP($B36,[1]Telefoane!$B$1:$BK$65549,60,0),"-")</f>
        <v>334.46</v>
      </c>
      <c r="E36" s="8">
        <f t="shared" si="0"/>
        <v>398.01</v>
      </c>
      <c r="F36" s="9" t="e">
        <f>E36*#REF!</f>
        <v>#REF!</v>
      </c>
    </row>
    <row r="37" spans="1:6" hidden="1" x14ac:dyDescent="0.25">
      <c r="A37" s="6" t="str">
        <f>IFERROR(VLOOKUP(B37,[1]Availability!$A:$H,4,FALSE),"No Info")</f>
        <v>End of life</v>
      </c>
      <c r="B37" s="5" t="s">
        <v>204</v>
      </c>
      <c r="C37" s="7" t="str">
        <f>VLOOKUP(B37,[1]Telefoane!$B:$C,2,0)</f>
        <v>Huawei Nova 9 SE 128GB Black 4G</v>
      </c>
      <c r="D37" s="8">
        <f>IFERROR(VLOOKUP($B37,[1]Telefoane!$B$1:$BK$65549,60,0),"-")</f>
        <v>246.22</v>
      </c>
      <c r="E37" s="8">
        <f t="shared" si="0"/>
        <v>293</v>
      </c>
      <c r="F37" s="9" t="e">
        <f>E37*#REF!</f>
        <v>#REF!</v>
      </c>
    </row>
    <row r="38" spans="1:6" hidden="1" x14ac:dyDescent="0.25">
      <c r="A38" s="6" t="str">
        <f>IFERROR(VLOOKUP(B38,[1]Availability!$A:$H,4,FALSE),"No Info")</f>
        <v>End of life</v>
      </c>
      <c r="B38" s="5" t="s">
        <v>203</v>
      </c>
      <c r="C38" s="7" t="str">
        <f>VLOOKUP(B38,[1]Telefoane!$B:$C,2,0)</f>
        <v>Huawei Nova 9 SE 128GB Blue 4G</v>
      </c>
      <c r="D38" s="8">
        <f>IFERROR(VLOOKUP($B38,[1]Telefoane!$B$1:$BK$65549,60,0),"-")</f>
        <v>246.22</v>
      </c>
      <c r="E38" s="8">
        <f t="shared" si="0"/>
        <v>293</v>
      </c>
      <c r="F38" s="9" t="e">
        <f>E38*#REF!</f>
        <v>#REF!</v>
      </c>
    </row>
    <row r="39" spans="1:6" hidden="1" x14ac:dyDescent="0.25">
      <c r="A39" s="6" t="str">
        <f>IFERROR(VLOOKUP(B39,[1]Availability!$A:$H,4,FALSE),"No Info")</f>
        <v>End of life</v>
      </c>
      <c r="B39" s="5" t="s">
        <v>287</v>
      </c>
      <c r="C39" s="7" t="str">
        <f>VLOOKUP(B39,[1]Telefoane!$B:$C,2,0)</f>
        <v>Huawei Nova Y70 128GB DS Black 4G</v>
      </c>
      <c r="D39" s="8">
        <f>IFERROR(VLOOKUP($B39,[1]Telefoane!$B$1:$BK$65549,60,0),"-")</f>
        <v>147.9</v>
      </c>
      <c r="E39" s="8">
        <f t="shared" si="0"/>
        <v>176</v>
      </c>
      <c r="F39" s="9" t="e">
        <f>E39*#REF!</f>
        <v>#REF!</v>
      </c>
    </row>
    <row r="40" spans="1:6" hidden="1" x14ac:dyDescent="0.25">
      <c r="A40" s="6" t="str">
        <f>IFERROR(VLOOKUP(B40,[1]Availability!$A:$H,4,FALSE),"No Info")</f>
        <v>End of life</v>
      </c>
      <c r="B40" s="5" t="s">
        <v>292</v>
      </c>
      <c r="C40" s="7" t="str">
        <f>VLOOKUP(B40,[1]Telefoane!$B:$C,2,0)</f>
        <v>Huawei Nova Y70 128GB DS Black 4G cu Huawei Band 7 Black</v>
      </c>
      <c r="D40" s="8">
        <f>IFERROR(VLOOKUP($B40,[1]Telefoane!$B$1:$BK$65549,60,0),"-")</f>
        <v>147.89999999999998</v>
      </c>
      <c r="E40" s="8">
        <f t="shared" si="0"/>
        <v>176</v>
      </c>
      <c r="F40" s="9" t="e">
        <f>E40*#REF!</f>
        <v>#REF!</v>
      </c>
    </row>
    <row r="41" spans="1:6" hidden="1" x14ac:dyDescent="0.25">
      <c r="A41" s="6" t="str">
        <f>IFERROR(VLOOKUP(B41,[1]Availability!$A:$H,4,FALSE),"No Info")</f>
        <v>End of life</v>
      </c>
      <c r="B41" s="5" t="s">
        <v>294</v>
      </c>
      <c r="C41" s="7" t="str">
        <f>VLOOKUP(B41,[1]Telefoane!$B:$C,2,0)</f>
        <v>Huawei Nova Y90 128GB Emerald Green DS 4G</v>
      </c>
      <c r="D41" s="8">
        <f>IFERROR(VLOOKUP($B41,[1]Telefoane!$B$1:$BK$65549,60,0),"-")</f>
        <v>231.94</v>
      </c>
      <c r="E41" s="8">
        <f t="shared" si="0"/>
        <v>276.01</v>
      </c>
      <c r="F41" s="9" t="e">
        <f>E41*#REF!</f>
        <v>#REF!</v>
      </c>
    </row>
    <row r="42" spans="1:6" hidden="1" x14ac:dyDescent="0.25">
      <c r="A42" s="6" t="str">
        <f>IFERROR(VLOOKUP(B42,[1]Availability!$A:$H,4,FALSE),"No Info")</f>
        <v>End of life</v>
      </c>
      <c r="B42" s="5" t="s">
        <v>293</v>
      </c>
      <c r="C42" s="7" t="str">
        <f>VLOOKUP(B42,[1]Telefoane!$B:$C,2,0)</f>
        <v>Huawei Nova Y90 128GB Midnight Black DS 4G</v>
      </c>
      <c r="D42" s="8">
        <f>IFERROR(VLOOKUP($B42,[1]Telefoane!$B$1:$BK$65549,60,0),"-")</f>
        <v>231.94</v>
      </c>
      <c r="E42" s="8">
        <f t="shared" si="0"/>
        <v>276.01</v>
      </c>
      <c r="F42" s="9" t="e">
        <f>E42*#REF!</f>
        <v>#REF!</v>
      </c>
    </row>
    <row r="43" spans="1:6" hidden="1" x14ac:dyDescent="0.25">
      <c r="A43" s="6" t="str">
        <f>IFERROR(VLOOKUP(B43,[1]Availability!$A:$H,4,FALSE),"No Info")</f>
        <v>End of life</v>
      </c>
      <c r="B43" s="5" t="s">
        <v>255</v>
      </c>
      <c r="C43" s="7" t="str">
        <f>VLOOKUP(B43,[1]Telefoane!$B:$C,2,0)</f>
        <v>Huawei P50 Pocket 256GB DS Alb 4G</v>
      </c>
      <c r="D43" s="8">
        <f>IFERROR(VLOOKUP($B43,[1]Telefoane!$B$1:$BK$65549,60,0),"-")</f>
        <v>1015.97</v>
      </c>
      <c r="E43" s="8">
        <f t="shared" si="0"/>
        <v>1209</v>
      </c>
      <c r="F43" s="9" t="e">
        <f>E43*#REF!</f>
        <v>#REF!</v>
      </c>
    </row>
    <row r="44" spans="1:6" hidden="1" x14ac:dyDescent="0.25">
      <c r="A44" s="6" t="str">
        <f>IFERROR(VLOOKUP(B44,[1]Availability!$A:$H,4,FALSE),"No Info")</f>
        <v>End of life</v>
      </c>
      <c r="B44" s="5" t="s">
        <v>165</v>
      </c>
      <c r="C44" s="7" t="str">
        <f>VLOOKUP(B44,[1]Telefoane!$B:$C,2,0)</f>
        <v>Huawei P50 Pro 256GB DS Gold 4G</v>
      </c>
      <c r="D44" s="8">
        <f>IFERROR(VLOOKUP($B44,[1]Telefoane!$B$1:$BK$65549,60,0),"-")</f>
        <v>805.05</v>
      </c>
      <c r="E44" s="8">
        <f t="shared" si="0"/>
        <v>958.01</v>
      </c>
      <c r="F44" s="9" t="e">
        <f>E44*#REF!</f>
        <v>#REF!</v>
      </c>
    </row>
    <row r="45" spans="1:6" x14ac:dyDescent="0.25">
      <c r="A45" s="6" t="str">
        <f>IFERROR(VLOOKUP(B45,[1]Availability!$A:$H,4,FALSE),"No Info")</f>
        <v>In portfolio</v>
      </c>
      <c r="B45" s="5" t="s">
        <v>164</v>
      </c>
      <c r="C45" s="7" t="str">
        <f>VLOOKUP(B45,[1]Telefoane!$B:$C,2,0)</f>
        <v>Huawei P50 Pro 256GB DS Negru 4G</v>
      </c>
      <c r="D45" s="8">
        <f>IFERROR(VLOOKUP($B45,[1]Telefoane!$B$1:$BK$65549,60,0),"-")</f>
        <v>805.05</v>
      </c>
      <c r="E45" s="8">
        <f t="shared" si="0"/>
        <v>958.01</v>
      </c>
      <c r="F45" s="9" t="e">
        <f>E45*#REF!</f>
        <v>#REF!</v>
      </c>
    </row>
    <row r="46" spans="1:6" x14ac:dyDescent="0.25">
      <c r="A46" s="6" t="str">
        <f>IFERROR(VLOOKUP(B46,[1]Availability!$A:$H,4,FALSE),"No Info")</f>
        <v>On demand</v>
      </c>
      <c r="B46" s="5" t="s">
        <v>150</v>
      </c>
      <c r="C46" s="7" t="str">
        <f>VLOOKUP(B46,[1]Telefoane!$B:$C,2,0)</f>
        <v>Huawei Watch 3 46MM Active 4G Black</v>
      </c>
      <c r="D46" s="10">
        <f>IFERROR(VLOOKUP($B46,[1]Telefoane!$B$1:$BK$65549,60,0),"-")</f>
        <v>257.14</v>
      </c>
      <c r="E46" s="10">
        <f t="shared" si="0"/>
        <v>306</v>
      </c>
      <c r="F46" s="11" t="e">
        <f>E46*#REF!</f>
        <v>#REF!</v>
      </c>
    </row>
    <row r="47" spans="1:6" x14ac:dyDescent="0.25">
      <c r="A47" s="6" t="str">
        <f>IFERROR(VLOOKUP(B47,[1]Availability!$A:$H,4,FALSE),"No Info")</f>
        <v>On demand</v>
      </c>
      <c r="B47" s="5" t="s">
        <v>448</v>
      </c>
      <c r="C47" s="7" t="s">
        <v>449</v>
      </c>
      <c r="D47" s="10">
        <f>IFERROR(VLOOKUP($B47,[1]Telefoane!$B$1:$BK$65549,60,0),"-")</f>
        <v>635.79999999999995</v>
      </c>
      <c r="E47" s="10">
        <f t="shared" ref="E47" si="1">IFERROR(ROUND(D47*1.19,2),"-")</f>
        <v>756.6</v>
      </c>
      <c r="F47" s="11" t="e">
        <f>E47*#REF!</f>
        <v>#REF!</v>
      </c>
    </row>
    <row r="48" spans="1:6" x14ac:dyDescent="0.25">
      <c r="A48" s="6" t="str">
        <f>IFERROR(VLOOKUP(B48,[1]Availability!$A:$H,4,FALSE),"No Info")</f>
        <v>On demand</v>
      </c>
      <c r="B48" s="5" t="s">
        <v>426</v>
      </c>
      <c r="C48" s="7" t="str">
        <f>VLOOKUP(B48,[1]Telefoane!$B:$C,2,0)</f>
        <v>Ipad (10th) 10.9 inch Wi-Fi Cellular 256GB Blue</v>
      </c>
      <c r="D48" s="10">
        <f>IFERROR(VLOOKUP($B48,[1]Telefoane!$B$1:$BK$65549,60,0),"-")</f>
        <v>723.41</v>
      </c>
      <c r="E48" s="10">
        <f t="shared" si="0"/>
        <v>860.86</v>
      </c>
      <c r="F48" s="11" t="e">
        <f>E48*#REF!</f>
        <v>#REF!</v>
      </c>
    </row>
    <row r="49" spans="1:6" x14ac:dyDescent="0.25">
      <c r="A49" s="6" t="str">
        <f>IFERROR(VLOOKUP(B49,[1]Availability!$A:$H,4,FALSE),"No Info")</f>
        <v>In portfolio</v>
      </c>
      <c r="B49" s="5" t="s">
        <v>425</v>
      </c>
      <c r="C49" s="7" t="str">
        <f>VLOOKUP(B49,[1]Telefoane!$B:$C,2,0)</f>
        <v>Ipad (10th) 10.9 inch Wi-Fi Cellular 64GB Blue</v>
      </c>
      <c r="D49" s="10">
        <f>IFERROR(VLOOKUP($B49,[1]Telefoane!$B$1:$BK$65549,60,0),"-")</f>
        <v>577.08000000000004</v>
      </c>
      <c r="E49" s="10">
        <f t="shared" si="0"/>
        <v>686.73</v>
      </c>
      <c r="F49" s="11" t="e">
        <f>E49*#REF!</f>
        <v>#REF!</v>
      </c>
    </row>
    <row r="50" spans="1:6" x14ac:dyDescent="0.25">
      <c r="A50" s="6" t="str">
        <f>IFERROR(VLOOKUP(B50,[1]Availability!$A:$H,4,FALSE),"No Info")</f>
        <v>In portfolio</v>
      </c>
      <c r="B50" s="5" t="s">
        <v>424</v>
      </c>
      <c r="C50" s="7" t="str">
        <f>VLOOKUP(B50,[1]Telefoane!$B:$C,2,0)</f>
        <v>Ipad (10th) 10.9 inch Wi-Fi Cellular 64GB Silver</v>
      </c>
      <c r="D50" s="10">
        <f>IFERROR(VLOOKUP($B50,[1]Telefoane!$B$1:$BK$65549,60,0),"-")</f>
        <v>577.08000000000004</v>
      </c>
      <c r="E50" s="10">
        <f t="shared" si="0"/>
        <v>686.73</v>
      </c>
      <c r="F50" s="11" t="e">
        <f>E50*#REF!</f>
        <v>#REF!</v>
      </c>
    </row>
    <row r="51" spans="1:6" x14ac:dyDescent="0.25">
      <c r="A51" s="6" t="str">
        <f>IFERROR(VLOOKUP(B51,[1]Availability!$A:$H,4,FALSE),"No Info")</f>
        <v>On demand</v>
      </c>
      <c r="B51" s="5" t="s">
        <v>331</v>
      </c>
      <c r="C51" s="7" t="str">
        <f>VLOOKUP(B51,[1]Telefoane!$B:$C,2,0)</f>
        <v>Ipad 10.2-inch 64GB Space Grey(9th Generation)</v>
      </c>
      <c r="D51" s="10">
        <f>IFERROR(VLOOKUP($B51,[1]Telefoane!$B$1:$BK$65549,60,0),"-")</f>
        <v>385.6</v>
      </c>
      <c r="E51" s="10">
        <f t="shared" si="0"/>
        <v>458.86</v>
      </c>
      <c r="F51" s="11" t="e">
        <f>E51*#REF!</f>
        <v>#REF!</v>
      </c>
    </row>
    <row r="52" spans="1:6" hidden="1" x14ac:dyDescent="0.25">
      <c r="A52" s="6" t="str">
        <f>IFERROR(VLOOKUP(B52,[1]Availability!$A:$H,4,FALSE),"No Info")</f>
        <v>End of life</v>
      </c>
      <c r="B52" s="5" t="s">
        <v>211</v>
      </c>
      <c r="C52" s="7" t="str">
        <f>VLOOKUP(B52,[1]Telefoane!$B:$C,2,0)</f>
        <v>iPad Air (2022) 10.9 inch 64GB Pink WiFi + Cellular</v>
      </c>
      <c r="D52" s="10">
        <f>IFERROR(VLOOKUP($B52,[1]Telefoane!$B$1:$BK$65549,60,0),"-")</f>
        <v>635.79999999999995</v>
      </c>
      <c r="E52" s="10">
        <f t="shared" si="0"/>
        <v>756.6</v>
      </c>
      <c r="F52" s="11" t="e">
        <f>E52*#REF!</f>
        <v>#REF!</v>
      </c>
    </row>
    <row r="53" spans="1:6" hidden="1" x14ac:dyDescent="0.25">
      <c r="A53" s="6" t="str">
        <f>IFERROR(VLOOKUP(B53,[1]Availability!$A:$H,4,FALSE),"No Info")</f>
        <v>End of life</v>
      </c>
      <c r="B53" s="5" t="s">
        <v>50</v>
      </c>
      <c r="C53" s="7" t="str">
        <f>VLOOKUP(B53,[1]Telefoane!$B:$C,2,0)</f>
        <v>iPad Pro (2021) 12.9 Inch 1TB Space Grey WiFi + Cellular On Demand</v>
      </c>
      <c r="D53" s="10">
        <f>IFERROR(VLOOKUP($B53,[1]Telefoane!$B$1:$BK$65549,60,0),"-")</f>
        <v>1719.7488000000001</v>
      </c>
      <c r="E53" s="10">
        <f t="shared" si="0"/>
        <v>2046.5</v>
      </c>
      <c r="F53" s="11" t="e">
        <f>E53*#REF!</f>
        <v>#REF!</v>
      </c>
    </row>
    <row r="54" spans="1:6" hidden="1" x14ac:dyDescent="0.25">
      <c r="A54" s="6" t="str">
        <f>IFERROR(VLOOKUP(B54,[1]Availability!$A:$H,4,FALSE),"No Info")</f>
        <v>End of life</v>
      </c>
      <c r="B54" s="5" t="s">
        <v>49</v>
      </c>
      <c r="C54" s="7" t="str">
        <f>VLOOKUP(B54,[1]Telefoane!$B:$C,2,0)</f>
        <v>iPad Pro (2021) 12.9 Inch 512GB Space Grey WiFi + Cellular</v>
      </c>
      <c r="D54" s="10">
        <f>IFERROR(VLOOKUP($B54,[1]Telefoane!$B$1:$BK$65549,60,0),"-")</f>
        <v>1371.5028000000002</v>
      </c>
      <c r="E54" s="10">
        <f t="shared" si="0"/>
        <v>1632.09</v>
      </c>
      <c r="F54" s="11" t="e">
        <f>E54*#REF!</f>
        <v>#REF!</v>
      </c>
    </row>
    <row r="55" spans="1:6" x14ac:dyDescent="0.25">
      <c r="A55" s="6" t="str">
        <f>IFERROR(VLOOKUP(B55,[1]Availability!$A:$H,4,FALSE),"No Info")</f>
        <v>In portfolio</v>
      </c>
      <c r="B55" s="5" t="s">
        <v>427</v>
      </c>
      <c r="C55" s="7" t="str">
        <f>VLOOKUP(B55,[1]Telefoane!$B:$C,2,0)</f>
        <v>iPad Pro (4th) 11 inch Wi-Fi Cellular 128GB Space Grey</v>
      </c>
      <c r="D55" s="10">
        <f>IFERROR(VLOOKUP($B55,[1]Telefoane!$B$1:$BK$65549,60,0),"-")</f>
        <v>929.34</v>
      </c>
      <c r="E55" s="10">
        <f t="shared" si="0"/>
        <v>1105.9100000000001</v>
      </c>
      <c r="F55" s="11" t="e">
        <f>E55*#REF!</f>
        <v>#REF!</v>
      </c>
    </row>
    <row r="56" spans="1:6" x14ac:dyDescent="0.25">
      <c r="A56" s="6" t="str">
        <f>IFERROR(VLOOKUP(B56,[1]Availability!$A:$H,4,FALSE),"No Info")</f>
        <v>On demand</v>
      </c>
      <c r="B56" s="5" t="s">
        <v>430</v>
      </c>
      <c r="C56" s="7" t="str">
        <f>VLOOKUP(B56,[1]Telefoane!$B:$C,2,0)</f>
        <v>iPad Pro (4th) 11 inch Wi-Fi Cellular 1TB Space Grey</v>
      </c>
      <c r="D56" s="10">
        <f>IFERROR(VLOOKUP($B56,[1]Telefoane!$B$1:$BK$65549,60,0),"-")</f>
        <v>1575.14</v>
      </c>
      <c r="E56" s="10">
        <f t="shared" si="0"/>
        <v>1874.42</v>
      </c>
      <c r="F56" s="11" t="e">
        <f>E56*#REF!</f>
        <v>#REF!</v>
      </c>
    </row>
    <row r="57" spans="1:6" x14ac:dyDescent="0.25">
      <c r="A57" s="6" t="str">
        <f>IFERROR(VLOOKUP(B57,[1]Availability!$A:$H,4,FALSE),"No Info")</f>
        <v>On demand</v>
      </c>
      <c r="B57" s="5" t="s">
        <v>428</v>
      </c>
      <c r="C57" s="7" t="str">
        <f>VLOOKUP(B57,[1]Telefoane!$B:$C,2,0)</f>
        <v>iPad Pro (4th) 11 inch Wi-Fi Cellular 256GB Space Grey</v>
      </c>
      <c r="D57" s="10">
        <f>IFERROR(VLOOKUP($B57,[1]Telefoane!$B$1:$BK$65549,60,0),"-")</f>
        <v>1025.07</v>
      </c>
      <c r="E57" s="10">
        <f t="shared" si="0"/>
        <v>1219.83</v>
      </c>
      <c r="F57" s="11" t="e">
        <f>E57*#REF!</f>
        <v>#REF!</v>
      </c>
    </row>
    <row r="58" spans="1:6" x14ac:dyDescent="0.25">
      <c r="A58" s="6" t="str">
        <f>IFERROR(VLOOKUP(B58,[1]Availability!$A:$H,4,FALSE),"No Info")</f>
        <v>On demand</v>
      </c>
      <c r="B58" s="5" t="s">
        <v>431</v>
      </c>
      <c r="C58" s="7" t="str">
        <f>VLOOKUP(B58,[1]Telefoane!$B:$C,2,0)</f>
        <v>iPad Pro (4th) 11 inch Wi-Fi Cellular 2TB Space Grey</v>
      </c>
      <c r="D58" s="10">
        <f>IFERROR(VLOOKUP($B58,[1]Telefoane!$B$1:$BK$65549,60,0),"-")</f>
        <v>1942.73</v>
      </c>
      <c r="E58" s="10">
        <f t="shared" si="0"/>
        <v>2311.85</v>
      </c>
      <c r="F58" s="11" t="e">
        <f>E58*#REF!</f>
        <v>#REF!</v>
      </c>
    </row>
    <row r="59" spans="1:6" x14ac:dyDescent="0.25">
      <c r="A59" s="6" t="str">
        <f>IFERROR(VLOOKUP(B59,[1]Availability!$A:$H,4,FALSE),"No Info")</f>
        <v>On demand</v>
      </c>
      <c r="B59" s="5" t="s">
        <v>429</v>
      </c>
      <c r="C59" s="7" t="str">
        <f>VLOOKUP(B59,[1]Telefoane!$B:$C,2,0)</f>
        <v>iPad Pro (4th) 11 inch Wi-Fi Cellular 512GB Space Grey</v>
      </c>
      <c r="D59" s="10">
        <f>IFERROR(VLOOKUP($B59,[1]Telefoane!$B$1:$BK$65549,60,0),"-")</f>
        <v>1208.43</v>
      </c>
      <c r="E59" s="10">
        <f t="shared" si="0"/>
        <v>1438.03</v>
      </c>
      <c r="F59" s="11" t="e">
        <f>E59*#REF!</f>
        <v>#REF!</v>
      </c>
    </row>
    <row r="60" spans="1:6" x14ac:dyDescent="0.25">
      <c r="A60" s="6" t="str">
        <f>IFERROR(VLOOKUP(B60,[1]Availability!$A:$H,4,FALSE),"No Info")</f>
        <v>In portfolio</v>
      </c>
      <c r="B60" s="5" t="s">
        <v>432</v>
      </c>
      <c r="C60" s="7" t="str">
        <f>VLOOKUP(B60,[1]Telefoane!$B:$C,2,0)</f>
        <v>iPad Pro (6th) 12.9 inch Wi-Fi Cellular 128GB Space Grey</v>
      </c>
      <c r="D60" s="10">
        <f>IFERROR(VLOOKUP($B60,[1]Telefoane!$B$1:$BK$65549,60,0),"-")</f>
        <v>1222.8800000000001</v>
      </c>
      <c r="E60" s="10">
        <f t="shared" si="0"/>
        <v>1455.23</v>
      </c>
      <c r="F60" s="11" t="e">
        <f>E60*#REF!</f>
        <v>#REF!</v>
      </c>
    </row>
    <row r="61" spans="1:6" x14ac:dyDescent="0.25">
      <c r="A61" s="6" t="str">
        <f>IFERROR(VLOOKUP(B61,[1]Availability!$A:$H,4,FALSE),"No Info")</f>
        <v>On demand</v>
      </c>
      <c r="B61" s="5" t="s">
        <v>435</v>
      </c>
      <c r="C61" s="7" t="str">
        <f>VLOOKUP(B61,[1]Telefoane!$B:$C,2,0)</f>
        <v>iPad Pro (6th) 12.9 inch Wi-Fi Cellular 1TB Space Grey</v>
      </c>
      <c r="D61" s="10">
        <f>IFERROR(VLOOKUP($B61,[1]Telefoane!$B$1:$BK$65549,60,0),"-")</f>
        <v>1865.06</v>
      </c>
      <c r="E61" s="10">
        <f t="shared" si="0"/>
        <v>2219.42</v>
      </c>
      <c r="F61" s="11" t="e">
        <f>E61*#REF!</f>
        <v>#REF!</v>
      </c>
    </row>
    <row r="62" spans="1:6" x14ac:dyDescent="0.25">
      <c r="A62" s="6" t="str">
        <f>IFERROR(VLOOKUP(B62,[1]Availability!$A:$H,4,FALSE),"No Info")</f>
        <v>In portfolio</v>
      </c>
      <c r="B62" s="5" t="s">
        <v>433</v>
      </c>
      <c r="C62" s="7" t="str">
        <f>VLOOKUP(B62,[1]Telefoane!$B:$C,2,0)</f>
        <v>iPad Pro (6th) 12.9 inch Wi-Fi Cellular 256GB Space Grey</v>
      </c>
      <c r="D62" s="10">
        <f>IFERROR(VLOOKUP($B62,[1]Telefoane!$B$1:$BK$65549,60,0),"-")</f>
        <v>1318.62</v>
      </c>
      <c r="E62" s="10">
        <f t="shared" si="0"/>
        <v>1569.16</v>
      </c>
      <c r="F62" s="11" t="e">
        <f>E62*#REF!</f>
        <v>#REF!</v>
      </c>
    </row>
    <row r="63" spans="1:6" x14ac:dyDescent="0.25">
      <c r="A63" s="6" t="str">
        <f>IFERROR(VLOOKUP(B63,[1]Availability!$A:$H,4,FALSE),"No Info")</f>
        <v>On demand</v>
      </c>
      <c r="B63" s="5" t="s">
        <v>436</v>
      </c>
      <c r="C63" s="7" t="str">
        <f>VLOOKUP(B63,[1]Telefoane!$B:$C,2,0)</f>
        <v>iPad Pro (6th) 12.9 inch Wi-Fi Cellular 2TB Space Grey</v>
      </c>
      <c r="D63" s="10">
        <f>IFERROR(VLOOKUP($B63,[1]Telefoane!$B$1:$BK$65549,60,0),"-")</f>
        <v>2232.67</v>
      </c>
      <c r="E63" s="10">
        <f t="shared" si="0"/>
        <v>2656.88</v>
      </c>
      <c r="F63" s="11" t="e">
        <f>E63*#REF!</f>
        <v>#REF!</v>
      </c>
    </row>
    <row r="64" spans="1:6" x14ac:dyDescent="0.25">
      <c r="A64" s="6" t="str">
        <f>IFERROR(VLOOKUP(B64,[1]Availability!$A:$H,4,FALSE),"No Info")</f>
        <v>On demand</v>
      </c>
      <c r="B64" s="5" t="s">
        <v>434</v>
      </c>
      <c r="C64" s="7" t="str">
        <f>VLOOKUP(B64,[1]Telefoane!$B:$C,2,0)</f>
        <v>iPad Pro (6th) 12.9 inch Wi-Fi Cellular 512GB Space Grey</v>
      </c>
      <c r="D64" s="10">
        <f>IFERROR(VLOOKUP($B64,[1]Telefoane!$B$1:$BK$65549,60,0),"-")</f>
        <v>1501.97</v>
      </c>
      <c r="E64" s="10">
        <f t="shared" si="0"/>
        <v>1787.34</v>
      </c>
      <c r="F64" s="11" t="e">
        <f>E64*#REF!</f>
        <v>#REF!</v>
      </c>
    </row>
    <row r="65" spans="1:6" x14ac:dyDescent="0.25">
      <c r="A65" s="6" t="str">
        <f>IFERROR(VLOOKUP(B65,[1]Availability!$A:$H,4,FALSE),"No Info")</f>
        <v>On demand</v>
      </c>
      <c r="B65" s="5" t="s">
        <v>16</v>
      </c>
      <c r="C65" s="7" t="str">
        <f>VLOOKUP(B65,[1]Telefoane!$B:$C,2,0)</f>
        <v>iPhone 11 2020 128GB Negru 4G+</v>
      </c>
      <c r="D65" s="8">
        <f>IFERROR(VLOOKUP($B65,[1]Telefoane!$B$1:$BK$65549,60,0),"-")</f>
        <v>485.71999999999997</v>
      </c>
      <c r="E65" s="8">
        <f t="shared" si="0"/>
        <v>578.01</v>
      </c>
      <c r="F65" s="9" t="e">
        <f>E65*#REF!</f>
        <v>#REF!</v>
      </c>
    </row>
    <row r="66" spans="1:6" hidden="1" x14ac:dyDescent="0.25">
      <c r="A66" s="6" t="str">
        <f>IFERROR(VLOOKUP(B66,[1]Availability!$A:$H,4,FALSE),"No Info")</f>
        <v>End of life</v>
      </c>
      <c r="B66" s="5" t="s">
        <v>15</v>
      </c>
      <c r="C66" s="7" t="str">
        <f>VLOOKUP(B66,[1]Telefoane!$B:$C,2,0)</f>
        <v>iPhone 11 2020 64GB Mov 4G+</v>
      </c>
      <c r="D66" s="8">
        <f>IFERROR(VLOOKUP($B66,[1]Telefoane!$B$1:$BK$65549,60,0),"-")</f>
        <v>426.06</v>
      </c>
      <c r="E66" s="8">
        <f t="shared" si="0"/>
        <v>507.01</v>
      </c>
      <c r="F66" s="9" t="e">
        <f>E66*#REF!</f>
        <v>#REF!</v>
      </c>
    </row>
    <row r="67" spans="1:6" x14ac:dyDescent="0.25">
      <c r="A67" s="6" t="str">
        <f>IFERROR(VLOOKUP(B67,[1]Availability!$A:$H,4,FALSE),"No Info")</f>
        <v>In portfolio</v>
      </c>
      <c r="B67" s="5" t="s">
        <v>12</v>
      </c>
      <c r="C67" s="7" t="str">
        <f>VLOOKUP(B67,[1]Telefoane!$B:$C,2,0)</f>
        <v>iPhone 11 2020 64GB Negru 4G+</v>
      </c>
      <c r="D67" s="8">
        <f>IFERROR(VLOOKUP($B67,[1]Telefoane!$B$1:$BK$65549,60,0),"-")</f>
        <v>426.06</v>
      </c>
      <c r="E67" s="8">
        <f t="shared" si="0"/>
        <v>507.01</v>
      </c>
      <c r="F67" s="9" t="e">
        <f>E67*#REF!</f>
        <v>#REF!</v>
      </c>
    </row>
    <row r="68" spans="1:6" hidden="1" x14ac:dyDescent="0.25">
      <c r="A68" s="6" t="str">
        <f>IFERROR(VLOOKUP(B68,[1]Availability!$A:$H,4,FALSE),"No Info")</f>
        <v>End of life</v>
      </c>
      <c r="B68" s="5" t="s">
        <v>13</v>
      </c>
      <c r="C68" s="7" t="str">
        <f>VLOOKUP(B68,[1]Telefoane!$B:$C,2,0)</f>
        <v>iPhone 11 2020 64GB Rosu 4G+</v>
      </c>
      <c r="D68" s="8">
        <f>IFERROR(VLOOKUP($B68,[1]Telefoane!$B$1:$BK$65549,60,0),"-")</f>
        <v>426.06</v>
      </c>
      <c r="E68" s="8">
        <f t="shared" ref="E68:E131" si="2">IFERROR(ROUND(D68*1.19,2),"-")</f>
        <v>507.01</v>
      </c>
      <c r="F68" s="9" t="e">
        <f>E68*#REF!</f>
        <v>#REF!</v>
      </c>
    </row>
    <row r="69" spans="1:6" hidden="1" x14ac:dyDescent="0.25">
      <c r="A69" s="6" t="str">
        <f>IFERROR(VLOOKUP(B69,[1]Availability!$A:$H,4,FALSE),"No Info")</f>
        <v>End of life</v>
      </c>
      <c r="B69" s="5" t="s">
        <v>14</v>
      </c>
      <c r="C69" s="7" t="str">
        <f>VLOOKUP(B69,[1]Telefoane!$B:$C,2,0)</f>
        <v>iPhone 11 2020 64GB Verde 4G+</v>
      </c>
      <c r="D69" s="8">
        <f>IFERROR(VLOOKUP($B69,[1]Telefoane!$B$1:$BK$65549,60,0),"-")</f>
        <v>426.06</v>
      </c>
      <c r="E69" s="8">
        <f t="shared" si="2"/>
        <v>507.01</v>
      </c>
      <c r="F69" s="9" t="e">
        <f>E69*#REF!</f>
        <v>#REF!</v>
      </c>
    </row>
    <row r="70" spans="1:6" hidden="1" x14ac:dyDescent="0.25">
      <c r="A70" s="6" t="str">
        <f>IFERROR(VLOOKUP(B70,[1]Availability!$A:$H,4,FALSE),"No Info")</f>
        <v>End of life</v>
      </c>
      <c r="B70" s="5" t="s">
        <v>19</v>
      </c>
      <c r="C70" s="7" t="str">
        <f>VLOOKUP(B70,[1]Telefoane!$B:$C,2,0)</f>
        <v>iPhone 12 128GB Albastru</v>
      </c>
      <c r="D70" s="8">
        <f>IFERROR(VLOOKUP($B70,[1]Telefoane!$B$1:$BK$65549,60,0),"-")</f>
        <v>689.92</v>
      </c>
      <c r="E70" s="8">
        <f t="shared" si="2"/>
        <v>821</v>
      </c>
      <c r="F70" s="9" t="e">
        <f>E70*#REF!</f>
        <v>#REF!</v>
      </c>
    </row>
    <row r="71" spans="1:6" hidden="1" x14ac:dyDescent="0.25">
      <c r="A71" s="6" t="str">
        <f>IFERROR(VLOOKUP(B71,[1]Availability!$A:$H,4,FALSE),"No Info")</f>
        <v>End of life</v>
      </c>
      <c r="B71" s="5" t="s">
        <v>75</v>
      </c>
      <c r="C71" s="7" t="str">
        <f>VLOOKUP(B71,[1]Telefoane!$B:$C,2,0)</f>
        <v>iPhone 12 128GB Green 5G On Demand</v>
      </c>
      <c r="D71" s="8">
        <f>IFERROR(VLOOKUP($B71,[1]Telefoane!$B$1:$BK$65549,60,0),"-")</f>
        <v>689.92</v>
      </c>
      <c r="E71" s="8">
        <f t="shared" si="2"/>
        <v>821</v>
      </c>
      <c r="F71" s="9" t="e">
        <f>E71*#REF!</f>
        <v>#REF!</v>
      </c>
    </row>
    <row r="72" spans="1:6" x14ac:dyDescent="0.25">
      <c r="A72" s="6" t="str">
        <f>IFERROR(VLOOKUP(B72,[1]Availability!$A:$H,4,FALSE),"No Info")</f>
        <v>In portfolio</v>
      </c>
      <c r="B72" s="5" t="s">
        <v>20</v>
      </c>
      <c r="C72" s="7" t="str">
        <f>VLOOKUP(B72,[1]Telefoane!$B:$C,2,0)</f>
        <v>iPhone 12 128GB Negru</v>
      </c>
      <c r="D72" s="8">
        <f>IFERROR(VLOOKUP($B72,[1]Telefoane!$B$1:$BK$65549,60,0),"-")</f>
        <v>689.92</v>
      </c>
      <c r="E72" s="8">
        <f t="shared" si="2"/>
        <v>821</v>
      </c>
      <c r="F72" s="9" t="e">
        <f>E72*#REF!</f>
        <v>#REF!</v>
      </c>
    </row>
    <row r="73" spans="1:6" hidden="1" x14ac:dyDescent="0.25">
      <c r="A73" s="6" t="str">
        <f>IFERROR(VLOOKUP(B73,[1]Availability!$A:$H,4,FALSE),"No Info")</f>
        <v>End of life</v>
      </c>
      <c r="B73" s="5" t="s">
        <v>21</v>
      </c>
      <c r="C73" s="7" t="str">
        <f>VLOOKUP(B73,[1]Telefoane!$B:$C,2,0)</f>
        <v>iPhone 12 128GB Rosu</v>
      </c>
      <c r="D73" s="8">
        <f>IFERROR(VLOOKUP($B73,[1]Telefoane!$B$1:$BK$65549,60,0),"-")</f>
        <v>689.92</v>
      </c>
      <c r="E73" s="8">
        <f t="shared" si="2"/>
        <v>821</v>
      </c>
      <c r="F73" s="9" t="e">
        <f>E73*#REF!</f>
        <v>#REF!</v>
      </c>
    </row>
    <row r="74" spans="1:6" hidden="1" x14ac:dyDescent="0.25">
      <c r="A74" s="6" t="str">
        <f>IFERROR(VLOOKUP(B74,[1]Availability!$A:$H,4,FALSE),"No Info")</f>
        <v>End of life</v>
      </c>
      <c r="B74" s="5" t="s">
        <v>43</v>
      </c>
      <c r="C74" s="7" t="str">
        <f>VLOOKUP(B74,[1]Telefoane!$B:$C,2,0)</f>
        <v>iPhone 12 128GB Violet 5G</v>
      </c>
      <c r="D74" s="8">
        <f>IFERROR(VLOOKUP($B74,[1]Telefoane!$B$1:$BK$65549,60,0),"-")</f>
        <v>689.92</v>
      </c>
      <c r="E74" s="8">
        <f t="shared" si="2"/>
        <v>821</v>
      </c>
      <c r="F74" s="9" t="e">
        <f>E74*#REF!</f>
        <v>#REF!</v>
      </c>
    </row>
    <row r="75" spans="1:6" hidden="1" x14ac:dyDescent="0.25">
      <c r="A75" s="6" t="str">
        <f>IFERROR(VLOOKUP(B75,[1]Availability!$A:$H,4,FALSE),"No Info")</f>
        <v>End of life</v>
      </c>
      <c r="B75" s="5" t="s">
        <v>22</v>
      </c>
      <c r="C75" s="7" t="str">
        <f>VLOOKUP(B75,[1]Telefoane!$B:$C,2,0)</f>
        <v>iPhone 12 256GB Negru</v>
      </c>
      <c r="D75" s="8">
        <f>IFERROR(VLOOKUP($B75,[1]Telefoane!$B$1:$BK$65549,60,0),"-")</f>
        <v>790.76</v>
      </c>
      <c r="E75" s="8">
        <f t="shared" si="2"/>
        <v>941</v>
      </c>
      <c r="F75" s="9" t="e">
        <f>E75*#REF!</f>
        <v>#REF!</v>
      </c>
    </row>
    <row r="76" spans="1:6" hidden="1" x14ac:dyDescent="0.25">
      <c r="A76" s="6" t="str">
        <f>IFERROR(VLOOKUP(B76,[1]Availability!$A:$H,4,FALSE),"No Info")</f>
        <v>End of life</v>
      </c>
      <c r="B76" s="5" t="s">
        <v>44</v>
      </c>
      <c r="C76" s="7" t="str">
        <f>VLOOKUP(B76,[1]Telefoane!$B:$C,2,0)</f>
        <v>iPhone 12 256GB Violet 5G</v>
      </c>
      <c r="D76" s="8">
        <f>IFERROR(VLOOKUP($B76,[1]Telefoane!$B$1:$BK$65549,60,0),"-")</f>
        <v>788.24</v>
      </c>
      <c r="E76" s="8">
        <f t="shared" si="2"/>
        <v>938.01</v>
      </c>
      <c r="F76" s="9" t="e">
        <f>E76*#REF!</f>
        <v>#REF!</v>
      </c>
    </row>
    <row r="77" spans="1:6" x14ac:dyDescent="0.25">
      <c r="A77" s="6" t="str">
        <f>IFERROR(VLOOKUP(B77,[1]Availability!$A:$H,4,FALSE),"No Info")</f>
        <v>On demand</v>
      </c>
      <c r="B77" s="5" t="s">
        <v>23</v>
      </c>
      <c r="C77" s="7" t="str">
        <f>VLOOKUP(B77,[1]Telefoane!$B:$C,2,0)</f>
        <v>iPhone 12 64GB Albastru</v>
      </c>
      <c r="D77" s="8">
        <f>IFERROR(VLOOKUP($B77,[1]Telefoane!$B$1:$BK$65549,60,0),"-")</f>
        <v>650.41999999999996</v>
      </c>
      <c r="E77" s="8">
        <f t="shared" si="2"/>
        <v>774</v>
      </c>
      <c r="F77" s="9" t="e">
        <f>E77*#REF!</f>
        <v>#REF!</v>
      </c>
    </row>
    <row r="78" spans="1:6" hidden="1" x14ac:dyDescent="0.25">
      <c r="A78" s="6" t="str">
        <f>IFERROR(VLOOKUP(B78,[1]Availability!$A:$H,4,FALSE),"No Info")</f>
        <v>End of life</v>
      </c>
      <c r="B78" s="5" t="s">
        <v>85</v>
      </c>
      <c r="C78" s="7" t="str">
        <f>VLOOKUP(B78,[1]Telefoane!$B:$C,2,0)</f>
        <v>iPhone 12 64GB Albastru On Demand</v>
      </c>
      <c r="D78" s="8">
        <f>IFERROR(VLOOKUP($B78,[1]Telefoane!$B$1:$BK$65549,60,0),"-")</f>
        <v>650.41999999999996</v>
      </c>
      <c r="E78" s="8">
        <f t="shared" si="2"/>
        <v>774</v>
      </c>
      <c r="F78" s="9" t="e">
        <f>E78*#REF!</f>
        <v>#REF!</v>
      </c>
    </row>
    <row r="79" spans="1:6" x14ac:dyDescent="0.25">
      <c r="A79" s="6" t="str">
        <f>IFERROR(VLOOKUP(B79,[1]Availability!$A:$H,4,FALSE),"No Info")</f>
        <v>In portfolio</v>
      </c>
      <c r="B79" s="5" t="s">
        <v>24</v>
      </c>
      <c r="C79" s="7" t="str">
        <f>VLOOKUP(B79,[1]Telefoane!$B:$C,2,0)</f>
        <v>iPhone 12 64GB Negru</v>
      </c>
      <c r="D79" s="8">
        <f>IFERROR(VLOOKUP($B79,[1]Telefoane!$B$1:$BK$65549,60,0),"-")</f>
        <v>650.41999999999996</v>
      </c>
      <c r="E79" s="8">
        <f t="shared" si="2"/>
        <v>774</v>
      </c>
      <c r="F79" s="9" t="e">
        <f>E79*#REF!</f>
        <v>#REF!</v>
      </c>
    </row>
    <row r="80" spans="1:6" hidden="1" x14ac:dyDescent="0.25">
      <c r="A80" s="6" t="str">
        <f>IFERROR(VLOOKUP(B80,[1]Availability!$A:$H,4,FALSE),"No Info")</f>
        <v>End of life</v>
      </c>
      <c r="B80" s="5" t="s">
        <v>25</v>
      </c>
      <c r="C80" s="7" t="str">
        <f>VLOOKUP(B80,[1]Telefoane!$B:$C,2,0)</f>
        <v>iPhone 12 64GB Rosu</v>
      </c>
      <c r="D80" s="8">
        <f>IFERROR(VLOOKUP($B80,[1]Telefoane!$B$1:$BK$65549,60,0),"-")</f>
        <v>650.41999999999996</v>
      </c>
      <c r="E80" s="8">
        <f t="shared" si="2"/>
        <v>774</v>
      </c>
      <c r="F80" s="9" t="e">
        <f>E80*#REF!</f>
        <v>#REF!</v>
      </c>
    </row>
    <row r="81" spans="1:8" hidden="1" x14ac:dyDescent="0.25">
      <c r="A81" s="6" t="str">
        <f>IFERROR(VLOOKUP(B81,[1]Availability!$A:$H,4,FALSE),"No Info")</f>
        <v>End of life</v>
      </c>
      <c r="B81" s="5" t="s">
        <v>26</v>
      </c>
      <c r="C81" s="7" t="str">
        <f>VLOOKUP(B81,[1]Telefoane!$B:$C,2,0)</f>
        <v>iPhone 12 64GB Verde</v>
      </c>
      <c r="D81" s="8">
        <f>IFERROR(VLOOKUP($B81,[1]Telefoane!$B$1:$BK$65549,60,0),"-")</f>
        <v>650.41999999999996</v>
      </c>
      <c r="E81" s="8">
        <f t="shared" si="2"/>
        <v>774</v>
      </c>
      <c r="F81" s="9" t="e">
        <f>E81*#REF!</f>
        <v>#REF!</v>
      </c>
    </row>
    <row r="82" spans="1:8" hidden="1" x14ac:dyDescent="0.25">
      <c r="A82" s="6" t="str">
        <f>IFERROR(VLOOKUP(B82,[1]Availability!$A:$H,4,FALSE),"No Info")</f>
        <v>End of life</v>
      </c>
      <c r="B82" s="5" t="s">
        <v>80</v>
      </c>
      <c r="C82" s="7" t="str">
        <f>VLOOKUP(B82,[1]Telefoane!$B:$C,2,0)</f>
        <v>iPhone 12 64GB Verde On Demand</v>
      </c>
      <c r="D82" s="8">
        <f>IFERROR(VLOOKUP($B82,[1]Telefoane!$B$1:$BK$65549,60,0),"-")</f>
        <v>650.41999999999996</v>
      </c>
      <c r="E82" s="8">
        <f t="shared" si="2"/>
        <v>774</v>
      </c>
      <c r="F82" s="9" t="e">
        <f>E82*#REF!</f>
        <v>#REF!</v>
      </c>
    </row>
    <row r="83" spans="1:8" x14ac:dyDescent="0.25">
      <c r="A83" s="6" t="str">
        <f>IFERROR(VLOOKUP(B83,[1]Availability!$A:$H,4,FALSE),"No Info")</f>
        <v>In portfolio</v>
      </c>
      <c r="B83" s="5" t="s">
        <v>46</v>
      </c>
      <c r="C83" s="7" t="str">
        <f>VLOOKUP(B83,[1]Telefoane!$B:$C,2,0)</f>
        <v>iPhone 12 64GB Violet 5G</v>
      </c>
      <c r="D83" s="8">
        <f>IFERROR(VLOOKUP($B83,[1]Telefoane!$B$1:$BK$65549,60,0),"-")</f>
        <v>650.41999999999996</v>
      </c>
      <c r="E83" s="8">
        <f t="shared" si="2"/>
        <v>774</v>
      </c>
      <c r="F83" s="9" t="e">
        <f>E83*#REF!</f>
        <v>#REF!</v>
      </c>
    </row>
    <row r="84" spans="1:8" hidden="1" x14ac:dyDescent="0.25">
      <c r="A84" s="6" t="str">
        <f>IFERROR(VLOOKUP(B84,[1]Availability!$A:$H,4,FALSE),"No Info")</f>
        <v>End of life</v>
      </c>
      <c r="B84" s="5" t="s">
        <v>27</v>
      </c>
      <c r="C84" s="7" t="str">
        <f>VLOOKUP(B84,[1]Telefoane!$B:$C,2,0)</f>
        <v>iPhone 12 mini 128GB Albastru</v>
      </c>
      <c r="D84" s="8">
        <f>IFERROR(VLOOKUP($B84,[1]Telefoane!$B$1:$BK$65549,60,0),"-")</f>
        <v>592.44000000000005</v>
      </c>
      <c r="E84" s="8">
        <f t="shared" si="2"/>
        <v>705</v>
      </c>
      <c r="F84" s="9" t="e">
        <f>E84*#REF!</f>
        <v>#REF!</v>
      </c>
    </row>
    <row r="85" spans="1:8" hidden="1" x14ac:dyDescent="0.25">
      <c r="A85" s="6" t="str">
        <f>IFERROR(VLOOKUP(B85,[1]Availability!$A:$H,4,FALSE),"No Info")</f>
        <v>End of life</v>
      </c>
      <c r="B85" s="5" t="s">
        <v>28</v>
      </c>
      <c r="C85" s="7" t="str">
        <f>VLOOKUP(B85,[1]Telefoane!$B:$C,2,0)</f>
        <v>iPhone 12 mini 128GB Negru</v>
      </c>
      <c r="D85" s="8">
        <f>IFERROR(VLOOKUP($B85,[1]Telefoane!$B$1:$BK$65549,60,0),"-")</f>
        <v>592.44000000000005</v>
      </c>
      <c r="E85" s="8">
        <f t="shared" si="2"/>
        <v>705</v>
      </c>
      <c r="F85" s="9" t="e">
        <f>E85*#REF!</f>
        <v>#REF!</v>
      </c>
    </row>
    <row r="86" spans="1:8" hidden="1" x14ac:dyDescent="0.25">
      <c r="A86" s="6" t="str">
        <f>IFERROR(VLOOKUP(B86,[1]Availability!$A:$H,4,FALSE),"No Info")</f>
        <v>End of life</v>
      </c>
      <c r="B86" s="5" t="s">
        <v>29</v>
      </c>
      <c r="C86" s="7" t="str">
        <f>VLOOKUP(B86,[1]Telefoane!$B:$C,2,0)</f>
        <v>iPhone 12 mini 128GB Rosu</v>
      </c>
      <c r="D86" s="8">
        <f>IFERROR(VLOOKUP($B86,[1]Telefoane!$B$1:$BK$65549,60,0),"-")</f>
        <v>592.44000000000005</v>
      </c>
      <c r="E86" s="8">
        <f t="shared" si="2"/>
        <v>705</v>
      </c>
      <c r="F86" s="9" t="e">
        <f>E86*#REF!</f>
        <v>#REF!</v>
      </c>
    </row>
    <row r="87" spans="1:8" ht="14.4" hidden="1" x14ac:dyDescent="0.25">
      <c r="A87" s="6" t="str">
        <f>IFERROR(VLOOKUP(B87,[1]Availability!$A:$H,4,FALSE),"No Info")</f>
        <v>End of life</v>
      </c>
      <c r="B87" s="5" t="s">
        <v>34</v>
      </c>
      <c r="C87" s="7" t="str">
        <f>VLOOKUP(B87,[1]Telefoane!$B:$C,2,0)</f>
        <v>iPhone 12 mini 256GB Albastru</v>
      </c>
      <c r="D87" s="8">
        <f>IFERROR(VLOOKUP($B87,[1]Telefoane!$B$1:$BK$65549,60,0),"-")</f>
        <v>805.99</v>
      </c>
      <c r="E87" s="8">
        <f t="shared" si="2"/>
        <v>959.13</v>
      </c>
      <c r="F87" s="9" t="e">
        <f>E87*#REF!</f>
        <v>#REF!</v>
      </c>
      <c r="H87" s="14"/>
    </row>
    <row r="88" spans="1:8" hidden="1" x14ac:dyDescent="0.25">
      <c r="A88" s="6" t="str">
        <f>IFERROR(VLOOKUP(B88,[1]Availability!$A:$H,4,FALSE),"No Info")</f>
        <v>End of life</v>
      </c>
      <c r="B88" s="5" t="s">
        <v>30</v>
      </c>
      <c r="C88" s="7" t="str">
        <f>VLOOKUP(B88,[1]Telefoane!$B:$C,2,0)</f>
        <v>iPhone 12 mini 64GB Albastru</v>
      </c>
      <c r="D88" s="8">
        <f>IFERROR(VLOOKUP($B88,[1]Telefoane!$B$1:$BK$65549,60,0),"-")</f>
        <v>552.11</v>
      </c>
      <c r="E88" s="8">
        <f t="shared" si="2"/>
        <v>657.01</v>
      </c>
      <c r="F88" s="9" t="e">
        <f>E88*#REF!</f>
        <v>#REF!</v>
      </c>
    </row>
    <row r="89" spans="1:8" hidden="1" x14ac:dyDescent="0.25">
      <c r="A89" s="6" t="str">
        <f>IFERROR(VLOOKUP(B89,[1]Availability!$A:$H,4,FALSE),"No Info")</f>
        <v>End of life</v>
      </c>
      <c r="B89" s="5" t="s">
        <v>31</v>
      </c>
      <c r="C89" s="7" t="str">
        <f>VLOOKUP(B89,[1]Telefoane!$B:$C,2,0)</f>
        <v>iPhone 12 mini 64GB Negru</v>
      </c>
      <c r="D89" s="8">
        <f>IFERROR(VLOOKUP($B89,[1]Telefoane!$B$1:$BK$65549,60,0),"-")</f>
        <v>552.11</v>
      </c>
      <c r="E89" s="8">
        <f t="shared" si="2"/>
        <v>657.01</v>
      </c>
      <c r="F89" s="9" t="e">
        <f>E89*#REF!</f>
        <v>#REF!</v>
      </c>
    </row>
    <row r="90" spans="1:8" hidden="1" x14ac:dyDescent="0.25">
      <c r="A90" s="6" t="str">
        <f>IFERROR(VLOOKUP(B90,[1]Availability!$A:$H,4,FALSE),"No Info")</f>
        <v>End of life</v>
      </c>
      <c r="B90" s="5" t="s">
        <v>32</v>
      </c>
      <c r="C90" s="7" t="str">
        <f>VLOOKUP(B90,[1]Telefoane!$B:$C,2,0)</f>
        <v>iPhone 12 mini 64GB Rosu</v>
      </c>
      <c r="D90" s="8">
        <f>IFERROR(VLOOKUP($B90,[1]Telefoane!$B$1:$BK$65549,60,0),"-")</f>
        <v>552.11</v>
      </c>
      <c r="E90" s="8">
        <f t="shared" si="2"/>
        <v>657.01</v>
      </c>
      <c r="F90" s="9" t="e">
        <f>E90*#REF!</f>
        <v>#REF!</v>
      </c>
    </row>
    <row r="91" spans="1:8" hidden="1" x14ac:dyDescent="0.25">
      <c r="A91" s="6" t="str">
        <f>IFERROR(VLOOKUP(B91,[1]Availability!$A:$H,4,FALSE),"No Info")</f>
        <v>End of life</v>
      </c>
      <c r="B91" s="5" t="s">
        <v>45</v>
      </c>
      <c r="C91" s="7" t="str">
        <f>VLOOKUP(B91,[1]Telefoane!$B:$C,2,0)</f>
        <v>iPhone 12 mini 64GB Violet 5G</v>
      </c>
      <c r="D91" s="8">
        <f>IFERROR(VLOOKUP($B91,[1]Telefoane!$B$1:$BK$65549,60,0),"-")</f>
        <v>552.11</v>
      </c>
      <c r="E91" s="8">
        <f t="shared" si="2"/>
        <v>657.01</v>
      </c>
      <c r="F91" s="9" t="e">
        <f>E91*#REF!</f>
        <v>#REF!</v>
      </c>
    </row>
    <row r="92" spans="1:8" x14ac:dyDescent="0.25">
      <c r="A92" s="6" t="str">
        <f>IFERROR(VLOOKUP(B92,[1]Availability!$A:$H,4,FALSE),"No Info")</f>
        <v>In portfolio</v>
      </c>
      <c r="B92" s="13" t="s">
        <v>90</v>
      </c>
      <c r="C92" s="7" t="str">
        <f>VLOOKUP(B92,[1]Telefoane!$B:$C,2,0)</f>
        <v>Iphone 13 128GB Blue 5G</v>
      </c>
      <c r="D92" s="8">
        <f>IFERROR(VLOOKUP($B92,[1]Telefoane!$B$1:$BK$65549,60,0),"-")</f>
        <v>732.77</v>
      </c>
      <c r="E92" s="8">
        <f t="shared" si="2"/>
        <v>872</v>
      </c>
      <c r="F92" s="9" t="e">
        <f>E92*#REF!</f>
        <v>#REF!</v>
      </c>
    </row>
    <row r="93" spans="1:8" hidden="1" x14ac:dyDescent="0.25">
      <c r="A93" s="6" t="str">
        <f>IFERROR(VLOOKUP(B93,[1]Availability!$A:$H,4,FALSE),"No Info")</f>
        <v>End of life</v>
      </c>
      <c r="B93" s="13" t="s">
        <v>215</v>
      </c>
      <c r="C93" s="7" t="str">
        <f>VLOOKUP(B93,[1]Telefoane!$B:$C,2,0)</f>
        <v>iPhone 13 128GB Green 5G</v>
      </c>
      <c r="D93" s="8">
        <f>IFERROR(VLOOKUP($B93,[1]Telefoane!$B$1:$BK$65549,60,0),"-")</f>
        <v>732.77</v>
      </c>
      <c r="E93" s="8">
        <f t="shared" si="2"/>
        <v>872</v>
      </c>
      <c r="F93" s="9" t="e">
        <f>E93*#REF!</f>
        <v>#REF!</v>
      </c>
    </row>
    <row r="94" spans="1:8" x14ac:dyDescent="0.25">
      <c r="A94" s="6" t="str">
        <f>IFERROR(VLOOKUP(B94,[1]Availability!$A:$H,4,FALSE),"No Info")</f>
        <v>In portfolio</v>
      </c>
      <c r="B94" s="13" t="s">
        <v>86</v>
      </c>
      <c r="C94" s="7" t="str">
        <f>VLOOKUP(B94,[1]Telefoane!$B:$C,2,0)</f>
        <v>Iphone 13 128GB Midnight 5G</v>
      </c>
      <c r="D94" s="8">
        <f>IFERROR(VLOOKUP($B94,[1]Telefoane!$B$1:$BK$65549,60,0),"-")</f>
        <v>732.77</v>
      </c>
      <c r="E94" s="8">
        <f t="shared" si="2"/>
        <v>872</v>
      </c>
      <c r="F94" s="9" t="e">
        <f>E94*#REF!</f>
        <v>#REF!</v>
      </c>
    </row>
    <row r="95" spans="1:8" hidden="1" x14ac:dyDescent="0.25">
      <c r="A95" s="6" t="str">
        <f>IFERROR(VLOOKUP(B95,[1]Availability!$A:$H,4,FALSE),"No Info")</f>
        <v>End of life</v>
      </c>
      <c r="B95" s="13" t="s">
        <v>88</v>
      </c>
      <c r="C95" s="7" t="str">
        <f>VLOOKUP(B95,[1]Telefoane!$B:$C,2,0)</f>
        <v>Iphone 13 128GB Pink 5G</v>
      </c>
      <c r="D95" s="8">
        <f>IFERROR(VLOOKUP($B95,[1]Telefoane!$B$1:$BK$65549,60,0),"-")</f>
        <v>732.77</v>
      </c>
      <c r="E95" s="8">
        <f t="shared" si="2"/>
        <v>872</v>
      </c>
      <c r="F95" s="9" t="e">
        <f>E95*#REF!</f>
        <v>#REF!</v>
      </c>
    </row>
    <row r="96" spans="1:8" x14ac:dyDescent="0.25">
      <c r="A96" s="6" t="str">
        <f>IFERROR(VLOOKUP(B96,[1]Availability!$A:$H,4,FALSE),"No Info")</f>
        <v>On demand</v>
      </c>
      <c r="B96" s="13" t="s">
        <v>89</v>
      </c>
      <c r="C96" s="7" t="str">
        <f>VLOOKUP(B96,[1]Telefoane!$B:$C,2,0)</f>
        <v>Iphone 13 128GB Red 5G</v>
      </c>
      <c r="D96" s="8">
        <f>IFERROR(VLOOKUP($B96,[1]Telefoane!$B$1:$BK$65549,60,0),"-")</f>
        <v>732.77</v>
      </c>
      <c r="E96" s="8">
        <f t="shared" si="2"/>
        <v>872</v>
      </c>
      <c r="F96" s="9" t="e">
        <f>E96*#REF!</f>
        <v>#REF!</v>
      </c>
    </row>
    <row r="97" spans="1:6" hidden="1" x14ac:dyDescent="0.25">
      <c r="A97" s="6" t="str">
        <f>IFERROR(VLOOKUP(B97,[1]Availability!$A:$H,4,FALSE),"No Info")</f>
        <v>End of life</v>
      </c>
      <c r="B97" s="13" t="s">
        <v>87</v>
      </c>
      <c r="C97" s="7" t="str">
        <f>VLOOKUP(B97,[1]Telefoane!$B:$C,2,0)</f>
        <v>Iphone 13 128GB Starlight 5G</v>
      </c>
      <c r="D97" s="8">
        <f>IFERROR(VLOOKUP($B97,[1]Telefoane!$B$1:$BK$65549,60,0),"-")</f>
        <v>732.77</v>
      </c>
      <c r="E97" s="8">
        <f t="shared" si="2"/>
        <v>872</v>
      </c>
      <c r="F97" s="9" t="e">
        <f>E97*#REF!</f>
        <v>#REF!</v>
      </c>
    </row>
    <row r="98" spans="1:6" x14ac:dyDescent="0.25">
      <c r="A98" s="6" t="str">
        <f>IFERROR(VLOOKUP(B98,[1]Availability!$A:$H,4,FALSE),"No Info")</f>
        <v>On demand</v>
      </c>
      <c r="B98" s="13" t="s">
        <v>95</v>
      </c>
      <c r="C98" s="7" t="str">
        <f>VLOOKUP(B98,[1]Telefoane!$B:$C,2,0)</f>
        <v>Iphone 13 256GB Blue 5G</v>
      </c>
      <c r="D98" s="8">
        <f>IFERROR(VLOOKUP($B98,[1]Telefoane!$B$1:$BK$65549,60,0),"-")</f>
        <v>830.25</v>
      </c>
      <c r="E98" s="8">
        <f t="shared" si="2"/>
        <v>988</v>
      </c>
      <c r="F98" s="9" t="e">
        <f>E98*#REF!</f>
        <v>#REF!</v>
      </c>
    </row>
    <row r="99" spans="1:6" hidden="1" x14ac:dyDescent="0.25">
      <c r="A99" s="6" t="str">
        <f>IFERROR(VLOOKUP(B99,[1]Availability!$A:$H,4,FALSE),"No Info")</f>
        <v>End of life</v>
      </c>
      <c r="B99" s="13" t="s">
        <v>216</v>
      </c>
      <c r="C99" s="7" t="str">
        <f>VLOOKUP(B99,[1]Telefoane!$B:$C,2,0)</f>
        <v>iPhone 13 256GB Green 5G</v>
      </c>
      <c r="D99" s="8">
        <f>IFERROR(VLOOKUP($B99,[1]Telefoane!$B$1:$BK$65549,60,0),"-")</f>
        <v>830.25</v>
      </c>
      <c r="E99" s="8">
        <f t="shared" si="2"/>
        <v>988</v>
      </c>
      <c r="F99" s="9" t="e">
        <f>E99*#REF!</f>
        <v>#REF!</v>
      </c>
    </row>
    <row r="100" spans="1:6" x14ac:dyDescent="0.25">
      <c r="A100" s="6" t="str">
        <f>IFERROR(VLOOKUP(B100,[1]Availability!$A:$H,4,FALSE),"No Info")</f>
        <v>In portfolio</v>
      </c>
      <c r="B100" s="13" t="s">
        <v>91</v>
      </c>
      <c r="C100" s="7" t="str">
        <f>VLOOKUP(B100,[1]Telefoane!$B:$C,2,0)</f>
        <v>Iphone 13 256GB Midnight 5G</v>
      </c>
      <c r="D100" s="8">
        <f>IFERROR(VLOOKUP($B100,[1]Telefoane!$B$1:$BK$65549,60,0),"-")</f>
        <v>830.25</v>
      </c>
      <c r="E100" s="8">
        <f t="shared" si="2"/>
        <v>988</v>
      </c>
      <c r="F100" s="9" t="e">
        <f>E100*#REF!</f>
        <v>#REF!</v>
      </c>
    </row>
    <row r="101" spans="1:6" hidden="1" x14ac:dyDescent="0.25">
      <c r="A101" s="6" t="str">
        <f>IFERROR(VLOOKUP(B101,[1]Availability!$A:$H,4,FALSE),"No Info")</f>
        <v>End of life</v>
      </c>
      <c r="B101" s="13" t="s">
        <v>93</v>
      </c>
      <c r="C101" s="7" t="str">
        <f>VLOOKUP(B101,[1]Telefoane!$B:$C,2,0)</f>
        <v>Iphone 13 256GB Pink 5G</v>
      </c>
      <c r="D101" s="8">
        <f>IFERROR(VLOOKUP($B101,[1]Telefoane!$B$1:$BK$65549,60,0),"-")</f>
        <v>830.25</v>
      </c>
      <c r="E101" s="8">
        <f t="shared" si="2"/>
        <v>988</v>
      </c>
      <c r="F101" s="9" t="e">
        <f>E101*#REF!</f>
        <v>#REF!</v>
      </c>
    </row>
    <row r="102" spans="1:6" hidden="1" x14ac:dyDescent="0.25">
      <c r="A102" s="6" t="str">
        <f>IFERROR(VLOOKUP(B102,[1]Availability!$A:$H,4,FALSE),"No Info")</f>
        <v>End of life</v>
      </c>
      <c r="B102" s="13" t="s">
        <v>94</v>
      </c>
      <c r="C102" s="7" t="str">
        <f>VLOOKUP(B102,[1]Telefoane!$B:$C,2,0)</f>
        <v>Iphone 13 256GB Red 5G</v>
      </c>
      <c r="D102" s="8">
        <f>IFERROR(VLOOKUP($B102,[1]Telefoane!$B$1:$BK$65549,60,0),"-")</f>
        <v>830.25</v>
      </c>
      <c r="E102" s="8">
        <f t="shared" si="2"/>
        <v>988</v>
      </c>
      <c r="F102" s="9" t="e">
        <f>E102*#REF!</f>
        <v>#REF!</v>
      </c>
    </row>
    <row r="103" spans="1:6" hidden="1" x14ac:dyDescent="0.25">
      <c r="A103" s="6" t="str">
        <f>IFERROR(VLOOKUP(B103,[1]Availability!$A:$H,4,FALSE),"No Info")</f>
        <v>End of life</v>
      </c>
      <c r="B103" s="13" t="s">
        <v>92</v>
      </c>
      <c r="C103" s="7" t="str">
        <f>VLOOKUP(B103,[1]Telefoane!$B:$C,2,0)</f>
        <v>Iphone 13 256GB Starlight 5G</v>
      </c>
      <c r="D103" s="8">
        <f>IFERROR(VLOOKUP($B103,[1]Telefoane!$B$1:$BK$65549,60,0),"-")</f>
        <v>830.25</v>
      </c>
      <c r="E103" s="8">
        <f t="shared" si="2"/>
        <v>988</v>
      </c>
      <c r="F103" s="9" t="e">
        <f>E103*#REF!</f>
        <v>#REF!</v>
      </c>
    </row>
    <row r="104" spans="1:6" hidden="1" x14ac:dyDescent="0.25">
      <c r="A104" s="6" t="str">
        <f>IFERROR(VLOOKUP(B104,[1]Availability!$A:$H,4,FALSE),"No Info")</f>
        <v>End of life</v>
      </c>
      <c r="B104" s="13" t="s">
        <v>217</v>
      </c>
      <c r="C104" s="7" t="str">
        <f>VLOOKUP(B104,[1]Telefoane!$B:$C,2,0)</f>
        <v>iPhone 13 512GB Green 5G</v>
      </c>
      <c r="D104" s="8">
        <f>IFERROR(VLOOKUP($B104,[1]Telefoane!$B$1:$BK$65549,60,0),"-")</f>
        <v>1017.65</v>
      </c>
      <c r="E104" s="8">
        <f t="shared" si="2"/>
        <v>1211</v>
      </c>
      <c r="F104" s="9" t="e">
        <f>E104*#REF!</f>
        <v>#REF!</v>
      </c>
    </row>
    <row r="105" spans="1:6" x14ac:dyDescent="0.25">
      <c r="A105" s="6" t="str">
        <f>IFERROR(VLOOKUP(B105,[1]Availability!$A:$H,4,FALSE),"No Info")</f>
        <v>In portfolio</v>
      </c>
      <c r="B105" s="13" t="s">
        <v>96</v>
      </c>
      <c r="C105" s="7" t="str">
        <f>VLOOKUP(B105,[1]Telefoane!$B:$C,2,0)</f>
        <v>Iphone 13 512GB Midnight 5G</v>
      </c>
      <c r="D105" s="8">
        <f>IFERROR(VLOOKUP($B105,[1]Telefoane!$B$1:$BK$65549,60,0),"-")</f>
        <v>1017.65</v>
      </c>
      <c r="E105" s="8">
        <f t="shared" si="2"/>
        <v>1211</v>
      </c>
      <c r="F105" s="9" t="e">
        <f>E105*#REF!</f>
        <v>#REF!</v>
      </c>
    </row>
    <row r="106" spans="1:6" hidden="1" x14ac:dyDescent="0.25">
      <c r="A106" s="6" t="str">
        <f>IFERROR(VLOOKUP(B106,[1]Availability!$A:$H,4,FALSE),"No Info")</f>
        <v>End of life</v>
      </c>
      <c r="B106" s="13" t="s">
        <v>98</v>
      </c>
      <c r="C106" s="7" t="str">
        <f>VLOOKUP(B106,[1]Telefoane!$B:$C,2,0)</f>
        <v>Iphone 13 512GB Pink 5G</v>
      </c>
      <c r="D106" s="8">
        <f>IFERROR(VLOOKUP($B106,[1]Telefoane!$B$1:$BK$65549,60,0),"-")</f>
        <v>1017.65</v>
      </c>
      <c r="E106" s="8">
        <f t="shared" si="2"/>
        <v>1211</v>
      </c>
      <c r="F106" s="9" t="e">
        <f>E106*#REF!</f>
        <v>#REF!</v>
      </c>
    </row>
    <row r="107" spans="1:6" hidden="1" x14ac:dyDescent="0.25">
      <c r="A107" s="6" t="str">
        <f>IFERROR(VLOOKUP(B107,[1]Availability!$A:$H,4,FALSE),"No Info")</f>
        <v>End of life</v>
      </c>
      <c r="B107" s="13" t="s">
        <v>97</v>
      </c>
      <c r="C107" s="7" t="str">
        <f>VLOOKUP(B107,[1]Telefoane!$B:$C,2,0)</f>
        <v>Iphone 13 512GB Starlight 5G</v>
      </c>
      <c r="D107" s="8">
        <f>IFERROR(VLOOKUP($B107,[1]Telefoane!$B$1:$BK$65549,60,0),"-")</f>
        <v>1017.65</v>
      </c>
      <c r="E107" s="8">
        <f t="shared" si="2"/>
        <v>1211</v>
      </c>
      <c r="F107" s="9" t="e">
        <f>E107*#REF!</f>
        <v>#REF!</v>
      </c>
    </row>
    <row r="108" spans="1:6" hidden="1" x14ac:dyDescent="0.25">
      <c r="A108" s="6" t="str">
        <f>IFERROR(VLOOKUP(B108,[1]Availability!$A:$H,4,FALSE),"No Info")</f>
        <v>End of life</v>
      </c>
      <c r="B108" s="13" t="s">
        <v>102</v>
      </c>
      <c r="C108" s="7" t="str">
        <f>VLOOKUP(B108,[1]Telefoane!$B:$C,2,0)</f>
        <v>Iphone 13 mini 128GB Blue 5G</v>
      </c>
      <c r="D108" s="8">
        <f>IFERROR(VLOOKUP($B108,[1]Telefoane!$B$1:$BK$65549,60,0),"-")</f>
        <v>652.1</v>
      </c>
      <c r="E108" s="8">
        <f t="shared" si="2"/>
        <v>776</v>
      </c>
      <c r="F108" s="9" t="e">
        <f>E108*#REF!</f>
        <v>#REF!</v>
      </c>
    </row>
    <row r="109" spans="1:6" hidden="1" x14ac:dyDescent="0.25">
      <c r="A109" s="6" t="str">
        <f>IFERROR(VLOOKUP(B109,[1]Availability!$A:$H,4,FALSE),"No Info")</f>
        <v>End of life</v>
      </c>
      <c r="B109" s="13" t="s">
        <v>218</v>
      </c>
      <c r="C109" s="7" t="str">
        <f>VLOOKUP(B109,[1]Telefoane!$B:$C,2,0)</f>
        <v>iPhone 13 mini 128GB Green 5G</v>
      </c>
      <c r="D109" s="8">
        <f>IFERROR(VLOOKUP($B109,[1]Telefoane!$B$1:$BK$65549,60,0),"-")</f>
        <v>652.1</v>
      </c>
      <c r="E109" s="8">
        <f t="shared" si="2"/>
        <v>776</v>
      </c>
      <c r="F109" s="9" t="e">
        <f>E109*#REF!</f>
        <v>#REF!</v>
      </c>
    </row>
    <row r="110" spans="1:6" x14ac:dyDescent="0.25">
      <c r="A110" s="6" t="str">
        <f>IFERROR(VLOOKUP(B110,[1]Availability!$A:$H,4,FALSE),"No Info")</f>
        <v>In portfolio</v>
      </c>
      <c r="B110" s="13" t="s">
        <v>99</v>
      </c>
      <c r="C110" s="7" t="str">
        <f>VLOOKUP(B110,[1]Telefoane!$B:$C,2,0)</f>
        <v>Iphone 13 mini 128GB Midnight 5G</v>
      </c>
      <c r="D110" s="8">
        <f>IFERROR(VLOOKUP($B110,[1]Telefoane!$B$1:$BK$65549,60,0),"-")</f>
        <v>652.1</v>
      </c>
      <c r="E110" s="8">
        <f t="shared" si="2"/>
        <v>776</v>
      </c>
      <c r="F110" s="9" t="e">
        <f>E110*#REF!</f>
        <v>#REF!</v>
      </c>
    </row>
    <row r="111" spans="1:6" hidden="1" x14ac:dyDescent="0.25">
      <c r="A111" s="6" t="str">
        <f>IFERROR(VLOOKUP(B111,[1]Availability!$A:$H,4,FALSE),"No Info")</f>
        <v>End of life</v>
      </c>
      <c r="B111" s="13" t="s">
        <v>100</v>
      </c>
      <c r="C111" s="7" t="str">
        <f>VLOOKUP(B111,[1]Telefoane!$B:$C,2,0)</f>
        <v>Iphone 13 mini 128GB Pink 5G</v>
      </c>
      <c r="D111" s="8">
        <f>IFERROR(VLOOKUP($B111,[1]Telefoane!$B$1:$BK$65549,60,0),"-")</f>
        <v>652.1</v>
      </c>
      <c r="E111" s="8">
        <f t="shared" si="2"/>
        <v>776</v>
      </c>
      <c r="F111" s="9" t="e">
        <f>E111*#REF!</f>
        <v>#REF!</v>
      </c>
    </row>
    <row r="112" spans="1:6" hidden="1" x14ac:dyDescent="0.25">
      <c r="A112" s="6" t="str">
        <f>IFERROR(VLOOKUP(B112,[1]Availability!$A:$H,4,FALSE),"No Info")</f>
        <v>End of life</v>
      </c>
      <c r="B112" s="13" t="s">
        <v>101</v>
      </c>
      <c r="C112" s="7" t="str">
        <f>VLOOKUP(B112,[1]Telefoane!$B:$C,2,0)</f>
        <v>Iphone 13 mini 128GB Red 5G</v>
      </c>
      <c r="D112" s="8">
        <f>IFERROR(VLOOKUP($B112,[1]Telefoane!$B$1:$BK$65549,60,0),"-")</f>
        <v>652.1</v>
      </c>
      <c r="E112" s="8">
        <f t="shared" si="2"/>
        <v>776</v>
      </c>
      <c r="F112" s="9" t="e">
        <f>E112*#REF!</f>
        <v>#REF!</v>
      </c>
    </row>
    <row r="113" spans="1:6" hidden="1" x14ac:dyDescent="0.25">
      <c r="A113" s="6" t="str">
        <f>IFERROR(VLOOKUP(B113,[1]Availability!$A:$H,4,FALSE),"No Info")</f>
        <v>End of life</v>
      </c>
      <c r="B113" s="13" t="s">
        <v>106</v>
      </c>
      <c r="C113" s="7" t="str">
        <f>VLOOKUP(B113,[1]Telefoane!$B:$C,2,0)</f>
        <v>Iphone 13 mini 256GB Blue 5G</v>
      </c>
      <c r="D113" s="8">
        <f>IFERROR(VLOOKUP($B113,[1]Telefoane!$B$1:$BK$65549,60,0),"-")</f>
        <v>749.58</v>
      </c>
      <c r="E113" s="8">
        <f t="shared" si="2"/>
        <v>892</v>
      </c>
      <c r="F113" s="9" t="e">
        <f>E113*#REF!</f>
        <v>#REF!</v>
      </c>
    </row>
    <row r="114" spans="1:6" hidden="1" x14ac:dyDescent="0.25">
      <c r="A114" s="6" t="str">
        <f>IFERROR(VLOOKUP(B114,[1]Availability!$A:$H,4,FALSE),"No Info")</f>
        <v>End of life</v>
      </c>
      <c r="B114" s="13" t="s">
        <v>219</v>
      </c>
      <c r="C114" s="7" t="str">
        <f>VLOOKUP(B114,[1]Telefoane!$B:$C,2,0)</f>
        <v>iPhone 13 mini 256GB Green 5G</v>
      </c>
      <c r="D114" s="8">
        <f>IFERROR(VLOOKUP($B114,[1]Telefoane!$B$1:$BK$65549,60,0),"-")</f>
        <v>749.58</v>
      </c>
      <c r="E114" s="8">
        <f t="shared" si="2"/>
        <v>892</v>
      </c>
      <c r="F114" s="9" t="e">
        <f>E114*#REF!</f>
        <v>#REF!</v>
      </c>
    </row>
    <row r="115" spans="1:6" x14ac:dyDescent="0.25">
      <c r="A115" s="6" t="str">
        <f>IFERROR(VLOOKUP(B115,[1]Availability!$A:$H,4,FALSE),"No Info")</f>
        <v>In portfolio</v>
      </c>
      <c r="B115" s="13" t="s">
        <v>103</v>
      </c>
      <c r="C115" s="7" t="str">
        <f>VLOOKUP(B115,[1]Telefoane!$B:$C,2,0)</f>
        <v>Iphone 13 mini 256GB Midnight 5G</v>
      </c>
      <c r="D115" s="8">
        <f>IFERROR(VLOOKUP($B115,[1]Telefoane!$B$1:$BK$65549,60,0),"-")</f>
        <v>749.58</v>
      </c>
      <c r="E115" s="8">
        <f t="shared" si="2"/>
        <v>892</v>
      </c>
      <c r="F115" s="9" t="e">
        <f>E115*#REF!</f>
        <v>#REF!</v>
      </c>
    </row>
    <row r="116" spans="1:6" hidden="1" x14ac:dyDescent="0.25">
      <c r="A116" s="6" t="str">
        <f>IFERROR(VLOOKUP(B116,[1]Availability!$A:$H,4,FALSE),"No Info")</f>
        <v>End of life</v>
      </c>
      <c r="B116" s="13" t="s">
        <v>104</v>
      </c>
      <c r="C116" s="7" t="str">
        <f>VLOOKUP(B116,[1]Telefoane!$B:$C,2,0)</f>
        <v>Iphone 13 mini 256GB Pink 5G</v>
      </c>
      <c r="D116" s="8">
        <f>IFERROR(VLOOKUP($B116,[1]Telefoane!$B$1:$BK$65549,60,0),"-")</f>
        <v>749.58</v>
      </c>
      <c r="E116" s="8">
        <f t="shared" si="2"/>
        <v>892</v>
      </c>
      <c r="F116" s="9" t="e">
        <f>E116*#REF!</f>
        <v>#REF!</v>
      </c>
    </row>
    <row r="117" spans="1:6" hidden="1" x14ac:dyDescent="0.25">
      <c r="A117" s="6" t="str">
        <f>IFERROR(VLOOKUP(B117,[1]Availability!$A:$H,4,FALSE),"No Info")</f>
        <v>End of life</v>
      </c>
      <c r="B117" s="13" t="s">
        <v>105</v>
      </c>
      <c r="C117" s="7" t="str">
        <f>VLOOKUP(B117,[1]Telefoane!$B:$C,2,0)</f>
        <v>Iphone 13 mini 256GB Red 5G</v>
      </c>
      <c r="D117" s="8">
        <f>IFERROR(VLOOKUP($B117,[1]Telefoane!$B$1:$BK$65549,60,0),"-")</f>
        <v>749.58</v>
      </c>
      <c r="E117" s="8">
        <f t="shared" si="2"/>
        <v>892</v>
      </c>
      <c r="F117" s="9" t="e">
        <f>E117*#REF!</f>
        <v>#REF!</v>
      </c>
    </row>
    <row r="118" spans="1:6" hidden="1" x14ac:dyDescent="0.25">
      <c r="A118" s="6" t="str">
        <f>IFERROR(VLOOKUP(B118,[1]Availability!$A:$H,4,FALSE),"No Info")</f>
        <v>End of life</v>
      </c>
      <c r="B118" s="13" t="s">
        <v>111</v>
      </c>
      <c r="C118" s="7" t="str">
        <f>VLOOKUP(B118,[1]Telefoane!$B:$C,2,0)</f>
        <v>Iphone 13 mini 512GB Blue 5G</v>
      </c>
      <c r="D118" s="8">
        <f>IFERROR(VLOOKUP($B118,[1]Telefoane!$B$1:$BK$65549,60,0),"-")</f>
        <v>935.29</v>
      </c>
      <c r="E118" s="8">
        <f t="shared" si="2"/>
        <v>1113</v>
      </c>
      <c r="F118" s="9" t="e">
        <f>E118*#REF!</f>
        <v>#REF!</v>
      </c>
    </row>
    <row r="119" spans="1:6" hidden="1" x14ac:dyDescent="0.25">
      <c r="A119" s="6" t="str">
        <f>IFERROR(VLOOKUP(B119,[1]Availability!$A:$H,4,FALSE),"No Info")</f>
        <v>End of life</v>
      </c>
      <c r="B119" s="13" t="s">
        <v>236</v>
      </c>
      <c r="C119" s="7" t="str">
        <f>VLOOKUP(B119,[1]Telefoane!$B:$C,2,0)</f>
        <v>iPhone 13 mini 512GB Green 5G</v>
      </c>
      <c r="D119" s="8">
        <f>IFERROR(VLOOKUP($B119,[1]Telefoane!$B$1:$BK$65549,60,0),"-")</f>
        <v>935.29</v>
      </c>
      <c r="E119" s="8">
        <f t="shared" si="2"/>
        <v>1113</v>
      </c>
      <c r="F119" s="9" t="e">
        <f>E119*#REF!</f>
        <v>#REF!</v>
      </c>
    </row>
    <row r="120" spans="1:6" x14ac:dyDescent="0.25">
      <c r="A120" s="6" t="str">
        <f>IFERROR(VLOOKUP(B120,[1]Availability!$A:$H,4,FALSE),"No Info")</f>
        <v>On demand</v>
      </c>
      <c r="B120" s="13" t="s">
        <v>107</v>
      </c>
      <c r="C120" s="7" t="str">
        <f>VLOOKUP(B120,[1]Telefoane!$B:$C,2,0)</f>
        <v>Iphone 13 mini 512GB Midnight 5G</v>
      </c>
      <c r="D120" s="8">
        <f>IFERROR(VLOOKUP($B120,[1]Telefoane!$B$1:$BK$65549,60,0),"-")</f>
        <v>935.29</v>
      </c>
      <c r="E120" s="8">
        <f t="shared" si="2"/>
        <v>1113</v>
      </c>
      <c r="F120" s="9" t="e">
        <f>E120*#REF!</f>
        <v>#REF!</v>
      </c>
    </row>
    <row r="121" spans="1:6" hidden="1" x14ac:dyDescent="0.25">
      <c r="A121" s="6" t="str">
        <f>IFERROR(VLOOKUP(B121,[1]Availability!$A:$H,4,FALSE),"No Info")</f>
        <v>End of life</v>
      </c>
      <c r="B121" s="13" t="s">
        <v>109</v>
      </c>
      <c r="C121" s="7" t="str">
        <f>VLOOKUP(B121,[1]Telefoane!$B:$C,2,0)</f>
        <v>Iphone 13 mini 512GB Pink 5G</v>
      </c>
      <c r="D121" s="8">
        <f>IFERROR(VLOOKUP($B121,[1]Telefoane!$B$1:$BK$65549,60,0),"-")</f>
        <v>935.29</v>
      </c>
      <c r="E121" s="8">
        <f t="shared" si="2"/>
        <v>1113</v>
      </c>
      <c r="F121" s="9" t="e">
        <f>E121*#REF!</f>
        <v>#REF!</v>
      </c>
    </row>
    <row r="122" spans="1:6" hidden="1" x14ac:dyDescent="0.25">
      <c r="A122" s="6" t="str">
        <f>IFERROR(VLOOKUP(B122,[1]Availability!$A:$H,4,FALSE),"No Info")</f>
        <v>End of life</v>
      </c>
      <c r="B122" s="13" t="s">
        <v>110</v>
      </c>
      <c r="C122" s="7" t="str">
        <f>VLOOKUP(B122,[1]Telefoane!$B:$C,2,0)</f>
        <v>Iphone 13 mini 512GB Red 5G</v>
      </c>
      <c r="D122" s="8">
        <f>IFERROR(VLOOKUP($B122,[1]Telefoane!$B$1:$BK$65549,60,0),"-")</f>
        <v>935.29</v>
      </c>
      <c r="E122" s="8">
        <f t="shared" si="2"/>
        <v>1113</v>
      </c>
      <c r="F122" s="9" t="e">
        <f>E122*#REF!</f>
        <v>#REF!</v>
      </c>
    </row>
    <row r="123" spans="1:6" hidden="1" x14ac:dyDescent="0.25">
      <c r="A123" s="6" t="str">
        <f>IFERROR(VLOOKUP(B123,[1]Availability!$A:$H,4,FALSE),"No Info")</f>
        <v>End of life</v>
      </c>
      <c r="B123" s="13" t="s">
        <v>108</v>
      </c>
      <c r="C123" s="7" t="str">
        <f>VLOOKUP(B123,[1]Telefoane!$B:$C,2,0)</f>
        <v>Iphone 13 mini 512GB Starlight 5G</v>
      </c>
      <c r="D123" s="8">
        <f>IFERROR(VLOOKUP($B123,[1]Telefoane!$B$1:$BK$65549,60,0),"-")</f>
        <v>935.29</v>
      </c>
      <c r="E123" s="8">
        <f t="shared" si="2"/>
        <v>1113</v>
      </c>
      <c r="F123" s="9" t="e">
        <f>E123*#REF!</f>
        <v>#REF!</v>
      </c>
    </row>
    <row r="124" spans="1:6" hidden="1" x14ac:dyDescent="0.25">
      <c r="A124" s="6" t="str">
        <f>IFERROR(VLOOKUP(B124,[1]Availability!$A:$H,4,FALSE),"No Info")</f>
        <v>End of life</v>
      </c>
      <c r="B124" s="13" t="s">
        <v>229</v>
      </c>
      <c r="C124" s="7" t="str">
        <f>VLOOKUP(B124,[1]Telefoane!$B:$C,2,0)</f>
        <v>iPhone 13 Pro 128GB Alpine Green 5G</v>
      </c>
      <c r="D124" s="8">
        <f>IFERROR(VLOOKUP($B124,[1]Telefoane!$B$1:$BK$65549,60,0),"-")</f>
        <v>935.29</v>
      </c>
      <c r="E124" s="8">
        <f t="shared" si="2"/>
        <v>1113</v>
      </c>
      <c r="F124" s="9" t="e">
        <f>E124*#REF!</f>
        <v>#REF!</v>
      </c>
    </row>
    <row r="125" spans="1:6" hidden="1" x14ac:dyDescent="0.25">
      <c r="A125" s="6" t="str">
        <f>IFERROR(VLOOKUP(B125,[1]Availability!$A:$H,4,FALSE),"No Info")</f>
        <v>End of life</v>
      </c>
      <c r="B125" s="13" t="s">
        <v>113</v>
      </c>
      <c r="C125" s="7" t="str">
        <f>VLOOKUP(B125,[1]Telefoane!$B:$C,2,0)</f>
        <v>Iphone 13 Pro 128GB Gold 5G</v>
      </c>
      <c r="D125" s="8">
        <f>IFERROR(VLOOKUP($B125,[1]Telefoane!$B$1:$BK$65549,60,0),"-")</f>
        <v>935.29</v>
      </c>
      <c r="E125" s="8">
        <f t="shared" si="2"/>
        <v>1113</v>
      </c>
      <c r="F125" s="9" t="e">
        <f>E125*#REF!</f>
        <v>#REF!</v>
      </c>
    </row>
    <row r="126" spans="1:6" hidden="1" x14ac:dyDescent="0.25">
      <c r="A126" s="6" t="str">
        <f>IFERROR(VLOOKUP(B126,[1]Availability!$A:$H,4,FALSE),"No Info")</f>
        <v>End of life</v>
      </c>
      <c r="B126" s="13" t="s">
        <v>112</v>
      </c>
      <c r="C126" s="7" t="str">
        <f>VLOOKUP(B126,[1]Telefoane!$B:$C,2,0)</f>
        <v>Iphone 13 Pro 128GB Graphite 5G</v>
      </c>
      <c r="D126" s="8">
        <f>IFERROR(VLOOKUP($B126,[1]Telefoane!$B$1:$BK$65549,60,0),"-")</f>
        <v>935.29</v>
      </c>
      <c r="E126" s="8">
        <f t="shared" si="2"/>
        <v>1113</v>
      </c>
      <c r="F126" s="9" t="e">
        <f>E126*#REF!</f>
        <v>#REF!</v>
      </c>
    </row>
    <row r="127" spans="1:6" hidden="1" x14ac:dyDescent="0.25">
      <c r="A127" s="6" t="str">
        <f>IFERROR(VLOOKUP(B127,[1]Availability!$A:$H,4,FALSE),"No Info")</f>
        <v>End of life</v>
      </c>
      <c r="B127" s="13" t="s">
        <v>114</v>
      </c>
      <c r="C127" s="7" t="str">
        <f>VLOOKUP(B127,[1]Telefoane!$B:$C,2,0)</f>
        <v>Iphone 13 Pro 128GB Sierra Blue 5G</v>
      </c>
      <c r="D127" s="8">
        <f>IFERROR(VLOOKUP($B127,[1]Telefoane!$B$1:$BK$65549,60,0),"-")</f>
        <v>935.29</v>
      </c>
      <c r="E127" s="8">
        <f t="shared" si="2"/>
        <v>1113</v>
      </c>
      <c r="F127" s="9" t="e">
        <f>E127*#REF!</f>
        <v>#REF!</v>
      </c>
    </row>
    <row r="128" spans="1:6" hidden="1" x14ac:dyDescent="0.25">
      <c r="A128" s="6" t="str">
        <f>IFERROR(VLOOKUP(B128,[1]Availability!$A:$H,4,FALSE),"No Info")</f>
        <v>End of life</v>
      </c>
      <c r="B128" s="13" t="s">
        <v>232</v>
      </c>
      <c r="C128" s="7" t="str">
        <f>VLOOKUP(B128,[1]Telefoane!$B:$C,2,0)</f>
        <v>iPhone 13 Pro 1TB Alpine Green 5G</v>
      </c>
      <c r="D128" s="8">
        <f>IFERROR(VLOOKUP($B128,[1]Telefoane!$B$1:$BK$65549,60,0),"-")</f>
        <v>1406.72</v>
      </c>
      <c r="E128" s="8">
        <f t="shared" si="2"/>
        <v>1674</v>
      </c>
      <c r="F128" s="9" t="e">
        <f>E128*#REF!</f>
        <v>#REF!</v>
      </c>
    </row>
    <row r="129" spans="1:6" hidden="1" x14ac:dyDescent="0.25">
      <c r="A129" s="6" t="str">
        <f>IFERROR(VLOOKUP(B129,[1]Availability!$A:$H,4,FALSE),"No Info")</f>
        <v>End of life</v>
      </c>
      <c r="B129" s="13" t="s">
        <v>121</v>
      </c>
      <c r="C129" s="7" t="str">
        <f>VLOOKUP(B129,[1]Telefoane!$B:$C,2,0)</f>
        <v>Iphone 13 Pro 1TB Graphite 5G</v>
      </c>
      <c r="D129" s="8">
        <f>IFERROR(VLOOKUP($B129,[1]Telefoane!$B$1:$BK$65549,60,0),"-")</f>
        <v>1406.72</v>
      </c>
      <c r="E129" s="8">
        <f t="shared" si="2"/>
        <v>1674</v>
      </c>
      <c r="F129" s="9" t="e">
        <f>E129*#REF!</f>
        <v>#REF!</v>
      </c>
    </row>
    <row r="130" spans="1:6" hidden="1" x14ac:dyDescent="0.25">
      <c r="A130" s="6" t="str">
        <f>IFERROR(VLOOKUP(B130,[1]Availability!$A:$H,4,FALSE),"No Info")</f>
        <v>End of life</v>
      </c>
      <c r="B130" s="13" t="s">
        <v>122</v>
      </c>
      <c r="C130" s="7" t="str">
        <f>VLOOKUP(B130,[1]Telefoane!$B:$C,2,0)</f>
        <v>Iphone 13 Pro 1TB Sierra Blue 5G</v>
      </c>
      <c r="D130" s="8">
        <f>IFERROR(VLOOKUP($B130,[1]Telefoane!$B$1:$BK$65549,60,0),"-")</f>
        <v>1406.72</v>
      </c>
      <c r="E130" s="8">
        <f t="shared" si="2"/>
        <v>1674</v>
      </c>
      <c r="F130" s="9" t="e">
        <f>E130*#REF!</f>
        <v>#REF!</v>
      </c>
    </row>
    <row r="131" spans="1:6" hidden="1" x14ac:dyDescent="0.25">
      <c r="A131" s="6" t="str">
        <f>IFERROR(VLOOKUP(B131,[1]Availability!$A:$H,4,FALSE),"No Info")</f>
        <v>End of life</v>
      </c>
      <c r="B131" s="13" t="s">
        <v>230</v>
      </c>
      <c r="C131" s="7" t="str">
        <f>VLOOKUP(B131,[1]Telefoane!$B:$C,2,0)</f>
        <v>iPhone 13 Pro 256GB Alpine Green 5G</v>
      </c>
      <c r="D131" s="8">
        <f>IFERROR(VLOOKUP($B131,[1]Telefoane!$B$1:$BK$65549,60,0),"-")</f>
        <v>1033.6099999999999</v>
      </c>
      <c r="E131" s="8">
        <f t="shared" si="2"/>
        <v>1230</v>
      </c>
      <c r="F131" s="9" t="e">
        <f>E131*#REF!</f>
        <v>#REF!</v>
      </c>
    </row>
    <row r="132" spans="1:6" hidden="1" x14ac:dyDescent="0.25">
      <c r="A132" s="6" t="str">
        <f>IFERROR(VLOOKUP(B132,[1]Availability!$A:$H,4,FALSE),"No Info")</f>
        <v>End of life</v>
      </c>
      <c r="B132" s="13" t="s">
        <v>118</v>
      </c>
      <c r="C132" s="7" t="str">
        <f>VLOOKUP(B132,[1]Telefoane!$B:$C,2,0)</f>
        <v>Iphone 13 Pro 256GB Gold 5G</v>
      </c>
      <c r="D132" s="8">
        <f>IFERROR(VLOOKUP($B132,[1]Telefoane!$B$1:$BK$65549,60,0),"-")</f>
        <v>1033.6099999999999</v>
      </c>
      <c r="E132" s="8">
        <f t="shared" ref="E132:E200" si="3">IFERROR(ROUND(D132*1.19,2),"-")</f>
        <v>1230</v>
      </c>
      <c r="F132" s="9" t="e">
        <f>E132*#REF!</f>
        <v>#REF!</v>
      </c>
    </row>
    <row r="133" spans="1:6" hidden="1" x14ac:dyDescent="0.25">
      <c r="A133" s="6" t="str">
        <f>IFERROR(VLOOKUP(B133,[1]Availability!$A:$H,4,FALSE),"No Info")</f>
        <v>End of life</v>
      </c>
      <c r="B133" s="13" t="s">
        <v>115</v>
      </c>
      <c r="C133" s="7" t="str">
        <f>VLOOKUP(B133,[1]Telefoane!$B:$C,2,0)</f>
        <v>Iphone 13 Pro 256GB Graphite 5G</v>
      </c>
      <c r="D133" s="8">
        <f>IFERROR(VLOOKUP($B133,[1]Telefoane!$B$1:$BK$65549,60,0),"-")</f>
        <v>1033.6099999999999</v>
      </c>
      <c r="E133" s="8">
        <f t="shared" si="3"/>
        <v>1230</v>
      </c>
      <c r="F133" s="9" t="e">
        <f>E133*#REF!</f>
        <v>#REF!</v>
      </c>
    </row>
    <row r="134" spans="1:6" hidden="1" x14ac:dyDescent="0.25">
      <c r="A134" s="6" t="str">
        <f>IFERROR(VLOOKUP(B134,[1]Availability!$A:$H,4,FALSE),"No Info")</f>
        <v>End of life</v>
      </c>
      <c r="B134" s="13" t="s">
        <v>119</v>
      </c>
      <c r="C134" s="7" t="str">
        <f>VLOOKUP(B134,[1]Telefoane!$B:$C,2,0)</f>
        <v>Iphone 13 Pro 256GB Sierra Blue 5G</v>
      </c>
      <c r="D134" s="8">
        <f>IFERROR(VLOOKUP($B134,[1]Telefoane!$B$1:$BK$65549,60,0),"-")</f>
        <v>1033.6099999999999</v>
      </c>
      <c r="E134" s="8">
        <f t="shared" si="3"/>
        <v>1230</v>
      </c>
      <c r="F134" s="9" t="e">
        <f>E134*#REF!</f>
        <v>#REF!</v>
      </c>
    </row>
    <row r="135" spans="1:6" hidden="1" x14ac:dyDescent="0.25">
      <c r="A135" s="6" t="str">
        <f>IFERROR(VLOOKUP(B135,[1]Availability!$A:$H,4,FALSE),"No Info")</f>
        <v>End of life</v>
      </c>
      <c r="B135" s="13" t="s">
        <v>116</v>
      </c>
      <c r="C135" s="7" t="str">
        <f>VLOOKUP(B135,[1]Telefoane!$B:$C,2,0)</f>
        <v>Iphone 13 Pro 256GB Silver 5G</v>
      </c>
      <c r="D135" s="8">
        <f>IFERROR(VLOOKUP($B135,[1]Telefoane!$B$1:$BK$65549,60,0),"-")</f>
        <v>1033.6099999999999</v>
      </c>
      <c r="E135" s="8">
        <f t="shared" si="3"/>
        <v>1230</v>
      </c>
      <c r="F135" s="9" t="e">
        <f>E135*#REF!</f>
        <v>#REF!</v>
      </c>
    </row>
    <row r="136" spans="1:6" hidden="1" x14ac:dyDescent="0.25">
      <c r="A136" s="6" t="str">
        <f>IFERROR(VLOOKUP(B136,[1]Availability!$A:$H,4,FALSE),"No Info")</f>
        <v>End of life</v>
      </c>
      <c r="B136" s="7" t="s">
        <v>231</v>
      </c>
      <c r="C136" s="7" t="str">
        <f>VLOOKUP(B136,[1]Telefoane!$B:$C,2,0)</f>
        <v>iPhone 13 Pro 512GB Alpine Green 5G</v>
      </c>
      <c r="D136" s="8">
        <f>IFERROR(VLOOKUP($B136,[1]Telefoane!$B$1:$BK$65549,60,0),"-")</f>
        <v>1220.17</v>
      </c>
      <c r="E136" s="8">
        <f t="shared" si="3"/>
        <v>1452</v>
      </c>
      <c r="F136" s="9" t="e">
        <f>E136*#REF!</f>
        <v>#REF!</v>
      </c>
    </row>
    <row r="137" spans="1:6" hidden="1" x14ac:dyDescent="0.25">
      <c r="A137" s="6" t="str">
        <f>IFERROR(VLOOKUP(B137,[1]Availability!$A:$H,4,FALSE),"No Info")</f>
        <v>End of life</v>
      </c>
      <c r="B137" s="13" t="s">
        <v>117</v>
      </c>
      <c r="C137" s="7" t="str">
        <f>VLOOKUP(B137,[1]Telefoane!$B:$C,2,0)</f>
        <v>Iphone 13 Pro 512GB Graphite 5G</v>
      </c>
      <c r="D137" s="8">
        <f>IFERROR(VLOOKUP($B137,[1]Telefoane!$B$1:$BK$65549,60,0),"-")</f>
        <v>1220.17</v>
      </c>
      <c r="E137" s="8">
        <f t="shared" si="3"/>
        <v>1452</v>
      </c>
      <c r="F137" s="9" t="e">
        <f>E137*#REF!</f>
        <v>#REF!</v>
      </c>
    </row>
    <row r="138" spans="1:6" hidden="1" x14ac:dyDescent="0.25">
      <c r="A138" s="6" t="str">
        <f>IFERROR(VLOOKUP(B138,[1]Availability!$A:$H,4,FALSE),"No Info")</f>
        <v>End of life</v>
      </c>
      <c r="B138" s="13" t="s">
        <v>120</v>
      </c>
      <c r="C138" s="7" t="str">
        <f>VLOOKUP(B138,[1]Telefoane!$B:$C,2,0)</f>
        <v>Iphone 13 Pro 512GB Sierra Blue 5G</v>
      </c>
      <c r="D138" s="8">
        <f>IFERROR(VLOOKUP($B138,[1]Telefoane!$B$1:$BK$65549,60,0),"-")</f>
        <v>1220.17</v>
      </c>
      <c r="E138" s="8">
        <f t="shared" si="3"/>
        <v>1452</v>
      </c>
      <c r="F138" s="9" t="e">
        <f>E138*#REF!</f>
        <v>#REF!</v>
      </c>
    </row>
    <row r="139" spans="1:6" hidden="1" x14ac:dyDescent="0.25">
      <c r="A139" s="6" t="str">
        <f>IFERROR(VLOOKUP(B139,[1]Availability!$A:$H,4,FALSE),"No Info")</f>
        <v>End of life</v>
      </c>
      <c r="B139" s="13" t="s">
        <v>233</v>
      </c>
      <c r="C139" s="7" t="str">
        <f>VLOOKUP(B139,[1]Telefoane!$B:$C,2,0)</f>
        <v>iPhone 13 Pro Max 128GB Alpine Green 5G</v>
      </c>
      <c r="D139" s="8">
        <f>IFERROR(VLOOKUP($B139,[1]Telefoane!$B$1:$BK$65549,60,0),"-")</f>
        <v>1017.65</v>
      </c>
      <c r="E139" s="8">
        <f t="shared" si="3"/>
        <v>1211</v>
      </c>
      <c r="F139" s="9" t="e">
        <f>E139*#REF!</f>
        <v>#REF!</v>
      </c>
    </row>
    <row r="140" spans="1:6" hidden="1" x14ac:dyDescent="0.25">
      <c r="A140" s="6" t="str">
        <f>IFERROR(VLOOKUP(B140,[1]Availability!$A:$H,4,FALSE),"No Info")</f>
        <v>End of life</v>
      </c>
      <c r="B140" s="13" t="s">
        <v>235</v>
      </c>
      <c r="C140" s="7" t="str">
        <f>VLOOKUP(B140,[1]Telefoane!$B:$C,2,0)</f>
        <v>iPhone 13 Pro Max 1TB Alpine Green 5G</v>
      </c>
      <c r="D140" s="8">
        <f>IFERROR(VLOOKUP($B140,[1]Telefoane!$B$1:$BK$65549,60,0),"-")</f>
        <v>1488.24</v>
      </c>
      <c r="E140" s="8">
        <f t="shared" si="3"/>
        <v>1771.01</v>
      </c>
      <c r="F140" s="9" t="e">
        <f>E140*#REF!</f>
        <v>#REF!</v>
      </c>
    </row>
    <row r="141" spans="1:6" hidden="1" x14ac:dyDescent="0.25">
      <c r="A141" s="6" t="str">
        <f>IFERROR(VLOOKUP(B141,[1]Availability!$A:$H,4,FALSE),"No Info")</f>
        <v>End of life</v>
      </c>
      <c r="B141" s="13" t="s">
        <v>234</v>
      </c>
      <c r="C141" s="7" t="str">
        <f>VLOOKUP(B141,[1]Telefoane!$B:$C,2,0)</f>
        <v>iPhone 13 Pro Max 256GB Alpine Green 5G</v>
      </c>
      <c r="D141" s="8">
        <f>IFERROR(VLOOKUP($B141,[1]Telefoane!$B$1:$BK$65549,60,0),"-")</f>
        <v>1114.29</v>
      </c>
      <c r="E141" s="8">
        <f t="shared" si="3"/>
        <v>1326.01</v>
      </c>
      <c r="F141" s="9" t="e">
        <f>E141*#REF!</f>
        <v>#REF!</v>
      </c>
    </row>
    <row r="142" spans="1:6" hidden="1" x14ac:dyDescent="0.25">
      <c r="A142" s="6" t="str">
        <f>IFERROR(VLOOKUP(B142,[1]Availability!$A:$H,4,FALSE),"No Info")</f>
        <v>End of life</v>
      </c>
      <c r="B142" s="13" t="s">
        <v>127</v>
      </c>
      <c r="C142" s="7" t="str">
        <f>VLOOKUP(B142,[1]Telefoane!$B:$C,2,0)</f>
        <v>Iphone 13 Pro Max 256GB Sierra Blue 5G</v>
      </c>
      <c r="D142" s="8">
        <f>IFERROR(VLOOKUP($B142,[1]Telefoane!$B$1:$BK$65549,60,0),"-")</f>
        <v>1114.29</v>
      </c>
      <c r="E142" s="8">
        <f t="shared" si="3"/>
        <v>1326.01</v>
      </c>
      <c r="F142" s="9" t="e">
        <f>E142*#REF!</f>
        <v>#REF!</v>
      </c>
    </row>
    <row r="143" spans="1:6" x14ac:dyDescent="0.25">
      <c r="A143" s="6" t="str">
        <f>IFERROR(VLOOKUP(B143,[1]Availability!$A:$H,4,FALSE),"No Info")</f>
        <v>On demand</v>
      </c>
      <c r="B143" s="13" t="s">
        <v>397</v>
      </c>
      <c r="C143" s="7" t="str">
        <f>VLOOKUP(B143,[1]Telefoane!$B:$C,2,0)</f>
        <v>iPhone 14 128GB Blue 5G</v>
      </c>
      <c r="D143" s="8">
        <f>IFERROR(VLOOKUP($B143,[1]Telefoane!$B$1:$BK$65549,60,0),"-")</f>
        <v>810.08</v>
      </c>
      <c r="E143" s="8">
        <f t="shared" si="3"/>
        <v>964</v>
      </c>
      <c r="F143" s="9" t="e">
        <f>E143*#REF!</f>
        <v>#REF!</v>
      </c>
    </row>
    <row r="144" spans="1:6" x14ac:dyDescent="0.25">
      <c r="A144" s="6" t="str">
        <f>IFERROR(VLOOKUP(B144,[1]Availability!$A:$H,4,FALSE),"No Info")</f>
        <v>In portfolio</v>
      </c>
      <c r="B144" s="13" t="s">
        <v>344</v>
      </c>
      <c r="C144" s="7" t="str">
        <f>VLOOKUP(B144,[1]Telefoane!$B:$C,2,0)</f>
        <v>iPhone 14 128GB Midnight 5G</v>
      </c>
      <c r="D144" s="8">
        <f>IFERROR(VLOOKUP($B144,[1]Telefoane!$B$1:$BK$65549,60,0),"-")</f>
        <v>810.08</v>
      </c>
      <c r="E144" s="8">
        <f t="shared" si="3"/>
        <v>964</v>
      </c>
      <c r="F144" s="9" t="e">
        <f>E144*#REF!</f>
        <v>#REF!</v>
      </c>
    </row>
    <row r="145" spans="1:6" x14ac:dyDescent="0.25">
      <c r="A145" s="6" t="str">
        <f>IFERROR(VLOOKUP(B145,[1]Availability!$A:$H,4,FALSE),"No Info")</f>
        <v>In portfolio</v>
      </c>
      <c r="B145" s="13" t="s">
        <v>345</v>
      </c>
      <c r="C145" s="7" t="str">
        <f>VLOOKUP(B145,[1]Telefoane!$B:$C,2,0)</f>
        <v>iPhone 14 128GB Purple 5G</v>
      </c>
      <c r="D145" s="8">
        <f>IFERROR(VLOOKUP($B145,[1]Telefoane!$B$1:$BK$65549,60,0),"-")</f>
        <v>810.08</v>
      </c>
      <c r="E145" s="8">
        <f t="shared" si="3"/>
        <v>964</v>
      </c>
      <c r="F145" s="9" t="e">
        <f>E145*#REF!</f>
        <v>#REF!</v>
      </c>
    </row>
    <row r="146" spans="1:6" hidden="1" x14ac:dyDescent="0.25">
      <c r="A146" s="6" t="str">
        <f>IFERROR(VLOOKUP(B146,[1]Availability!$A:$H,4,FALSE),"No Info")</f>
        <v>End of life</v>
      </c>
      <c r="B146" s="13" t="s">
        <v>396</v>
      </c>
      <c r="C146" s="7" t="str">
        <f>VLOOKUP(B146,[1]Telefoane!$B:$C,2,0)</f>
        <v>iPhone 14 128GB Red 5G</v>
      </c>
      <c r="D146" s="8">
        <f>IFERROR(VLOOKUP($B146,[1]Telefoane!$B$1:$BK$65549,60,0),"-")</f>
        <v>810.08</v>
      </c>
      <c r="E146" s="8">
        <f t="shared" si="3"/>
        <v>964</v>
      </c>
      <c r="F146" s="9" t="e">
        <f>E146*#REF!</f>
        <v>#REF!</v>
      </c>
    </row>
    <row r="147" spans="1:6" hidden="1" x14ac:dyDescent="0.25">
      <c r="A147" s="6" t="str">
        <f>IFERROR(VLOOKUP(B147,[1]Availability!$A:$H,4,FALSE),"No Info")</f>
        <v>End of life</v>
      </c>
      <c r="B147" s="13" t="s">
        <v>346</v>
      </c>
      <c r="C147" s="7" t="str">
        <f>VLOOKUP(B147,[1]Telefoane!$B:$C,2,0)</f>
        <v>iPhone 14 128GB Starlight 5G</v>
      </c>
      <c r="D147" s="8">
        <f>IFERROR(VLOOKUP($B147,[1]Telefoane!$B$1:$BK$65549,60,0),"-")</f>
        <v>810.08</v>
      </c>
      <c r="E147" s="8">
        <f t="shared" si="3"/>
        <v>964</v>
      </c>
      <c r="F147" s="9" t="e">
        <f>E147*#REF!</f>
        <v>#REF!</v>
      </c>
    </row>
    <row r="148" spans="1:6" hidden="1" x14ac:dyDescent="0.25">
      <c r="A148" s="6" t="str">
        <f>IFERROR(VLOOKUP(B148,[1]Availability!$A:$H,4,FALSE),"No Info")</f>
        <v>End of life</v>
      </c>
      <c r="B148" s="13" t="s">
        <v>347</v>
      </c>
      <c r="C148" s="7" t="str">
        <f>VLOOKUP(B148,[1]Telefoane!$B:$C,2,0)</f>
        <v>iPhone 14 256GB Blue 5G</v>
      </c>
      <c r="D148" s="8">
        <f>IFERROR(VLOOKUP($B148,[1]Telefoane!$B$1:$BK$65549,60,0),"-")</f>
        <v>915.13</v>
      </c>
      <c r="E148" s="8">
        <f t="shared" si="3"/>
        <v>1089</v>
      </c>
      <c r="F148" s="9" t="e">
        <f>E148*#REF!</f>
        <v>#REF!</v>
      </c>
    </row>
    <row r="149" spans="1:6" x14ac:dyDescent="0.25">
      <c r="A149" s="6" t="str">
        <f>IFERROR(VLOOKUP(B149,[1]Availability!$A:$H,4,FALSE),"No Info")</f>
        <v>In portfolio</v>
      </c>
      <c r="B149" s="13" t="s">
        <v>348</v>
      </c>
      <c r="C149" s="7" t="str">
        <f>VLOOKUP(B149,[1]Telefoane!$B:$C,2,0)</f>
        <v>iPhone 14 256GB Midnight 5G</v>
      </c>
      <c r="D149" s="8">
        <f>IFERROR(VLOOKUP($B149,[1]Telefoane!$B$1:$BK$65549,60,0),"-")</f>
        <v>915.13</v>
      </c>
      <c r="E149" s="8">
        <f t="shared" si="3"/>
        <v>1089</v>
      </c>
      <c r="F149" s="9" t="e">
        <f>E149*#REF!</f>
        <v>#REF!</v>
      </c>
    </row>
    <row r="150" spans="1:6" x14ac:dyDescent="0.25">
      <c r="A150" s="6" t="str">
        <f>IFERROR(VLOOKUP(B150,[1]Availability!$A:$H,4,FALSE),"No Info")</f>
        <v>On demand</v>
      </c>
      <c r="B150" s="13" t="s">
        <v>351</v>
      </c>
      <c r="C150" s="7" t="str">
        <f>VLOOKUP(B150,[1]Telefoane!$B:$C,2,0)</f>
        <v>iPhone 14 256GB Purple 5G</v>
      </c>
      <c r="D150" s="8">
        <f>IFERROR(VLOOKUP($B150,[1]Telefoane!$B$1:$BK$65549,60,0),"-")</f>
        <v>915.13</v>
      </c>
      <c r="E150" s="8">
        <f t="shared" si="3"/>
        <v>1089</v>
      </c>
      <c r="F150" s="9" t="e">
        <f>E150*#REF!</f>
        <v>#REF!</v>
      </c>
    </row>
    <row r="151" spans="1:6" hidden="1" x14ac:dyDescent="0.25">
      <c r="A151" s="6" t="str">
        <f>IFERROR(VLOOKUP(B151,[1]Availability!$A:$H,4,FALSE),"No Info")</f>
        <v>End of life</v>
      </c>
      <c r="B151" s="13" t="s">
        <v>349</v>
      </c>
      <c r="C151" s="7" t="str">
        <f>VLOOKUP(B151,[1]Telefoane!$B:$C,2,0)</f>
        <v>iPhone 14 256GB Red 5G</v>
      </c>
      <c r="D151" s="8">
        <f>IFERROR(VLOOKUP($B151,[1]Telefoane!$B$1:$BK$65549,60,0),"-")</f>
        <v>915.13</v>
      </c>
      <c r="E151" s="8">
        <f t="shared" si="3"/>
        <v>1089</v>
      </c>
      <c r="F151" s="9" t="e">
        <f>E151*#REF!</f>
        <v>#REF!</v>
      </c>
    </row>
    <row r="152" spans="1:6" hidden="1" x14ac:dyDescent="0.25">
      <c r="A152" s="6" t="str">
        <f>IFERROR(VLOOKUP(B152,[1]Availability!$A:$H,4,FALSE),"No Info")</f>
        <v>End of life</v>
      </c>
      <c r="B152" s="13" t="s">
        <v>350</v>
      </c>
      <c r="C152" s="7" t="str">
        <f>VLOOKUP(B152,[1]Telefoane!$B:$C,2,0)</f>
        <v>iPhone 14 256GB Starlight 5G</v>
      </c>
      <c r="D152" s="8">
        <f>IFERROR(VLOOKUP($B152,[1]Telefoane!$B$1:$BK$65549,60,0),"-")</f>
        <v>915.13</v>
      </c>
      <c r="E152" s="8">
        <f t="shared" si="3"/>
        <v>1089</v>
      </c>
      <c r="F152" s="9" t="e">
        <f>E152*#REF!</f>
        <v>#REF!</v>
      </c>
    </row>
    <row r="153" spans="1:6" hidden="1" x14ac:dyDescent="0.25">
      <c r="A153" s="6" t="str">
        <f>IFERROR(VLOOKUP(B153,[1]Availability!$A:$H,4,FALSE),"No Info")</f>
        <v>End of life</v>
      </c>
      <c r="B153" s="13" t="s">
        <v>352</v>
      </c>
      <c r="C153" s="7" t="str">
        <f>VLOOKUP(B153,[1]Telefoane!$B:$C,2,0)</f>
        <v>iPhone 14 512GB Blue 5G</v>
      </c>
      <c r="D153" s="8">
        <f>IFERROR(VLOOKUP($B153,[1]Telefoane!$B$1:$BK$65549,60,0),"-")</f>
        <v>1126.8900000000001</v>
      </c>
      <c r="E153" s="8">
        <f t="shared" si="3"/>
        <v>1341</v>
      </c>
      <c r="F153" s="9" t="e">
        <f>E153*#REF!</f>
        <v>#REF!</v>
      </c>
    </row>
    <row r="154" spans="1:6" x14ac:dyDescent="0.25">
      <c r="A154" s="6" t="str">
        <f>IFERROR(VLOOKUP(B154,[1]Availability!$A:$H,4,FALSE),"No Info")</f>
        <v>In portfolio</v>
      </c>
      <c r="B154" s="13" t="s">
        <v>353</v>
      </c>
      <c r="C154" s="7" t="str">
        <f>VLOOKUP(B154,[1]Telefoane!$B:$C,2,0)</f>
        <v>iPhone 14 512GB Midnight 5G</v>
      </c>
      <c r="D154" s="8">
        <f>IFERROR(VLOOKUP($B154,[1]Telefoane!$B$1:$BK$65549,60,0),"-")</f>
        <v>1126.8900000000001</v>
      </c>
      <c r="E154" s="8">
        <f t="shared" si="3"/>
        <v>1341</v>
      </c>
      <c r="F154" s="9" t="e">
        <f>E154*#REF!</f>
        <v>#REF!</v>
      </c>
    </row>
    <row r="155" spans="1:6" hidden="1" x14ac:dyDescent="0.25">
      <c r="A155" s="6" t="str">
        <f>IFERROR(VLOOKUP(B155,[1]Availability!$A:$H,4,FALSE),"No Info")</f>
        <v>End of life</v>
      </c>
      <c r="B155" s="13" t="s">
        <v>354</v>
      </c>
      <c r="C155" s="7" t="str">
        <f>VLOOKUP(B155,[1]Telefoane!$B:$C,2,0)</f>
        <v>iPhone 14 512GB Purple 5G</v>
      </c>
      <c r="D155" s="8">
        <f>IFERROR(VLOOKUP($B155,[1]Telefoane!$B$1:$BK$65549,60,0),"-")</f>
        <v>1126.8900000000001</v>
      </c>
      <c r="E155" s="8">
        <f t="shared" si="3"/>
        <v>1341</v>
      </c>
      <c r="F155" s="9" t="e">
        <f>E155*#REF!</f>
        <v>#REF!</v>
      </c>
    </row>
    <row r="156" spans="1:6" hidden="1" x14ac:dyDescent="0.25">
      <c r="A156" s="6" t="str">
        <f>IFERROR(VLOOKUP(B156,[1]Availability!$A:$H,4,FALSE),"No Info")</f>
        <v>End of life</v>
      </c>
      <c r="B156" s="13" t="s">
        <v>355</v>
      </c>
      <c r="C156" s="7" t="str">
        <f>VLOOKUP(B156,[1]Telefoane!$B:$C,2,0)</f>
        <v>iPhone 14 512GB Red 5G</v>
      </c>
      <c r="D156" s="8">
        <f>IFERROR(VLOOKUP($B156,[1]Telefoane!$B$1:$BK$65549,60,0),"-")</f>
        <v>1126.8900000000001</v>
      </c>
      <c r="E156" s="8">
        <f t="shared" si="3"/>
        <v>1341</v>
      </c>
      <c r="F156" s="9" t="e">
        <f>E156*#REF!</f>
        <v>#REF!</v>
      </c>
    </row>
    <row r="157" spans="1:6" hidden="1" x14ac:dyDescent="0.25">
      <c r="A157" s="6" t="str">
        <f>IFERROR(VLOOKUP(B157,[1]Availability!$A:$H,4,FALSE),"No Info")</f>
        <v>End of life</v>
      </c>
      <c r="B157" s="13" t="s">
        <v>356</v>
      </c>
      <c r="C157" s="7" t="str">
        <f>VLOOKUP(B157,[1]Telefoane!$B:$C,2,0)</f>
        <v>iPhone 14 512GB Starlight 5G</v>
      </c>
      <c r="D157" s="8">
        <f>IFERROR(VLOOKUP($B157,[1]Telefoane!$B$1:$BK$65549,60,0),"-")</f>
        <v>1126.8900000000001</v>
      </c>
      <c r="E157" s="8">
        <f t="shared" si="3"/>
        <v>1341</v>
      </c>
      <c r="F157" s="9" t="e">
        <f>E157*#REF!</f>
        <v>#REF!</v>
      </c>
    </row>
    <row r="158" spans="1:6" hidden="1" x14ac:dyDescent="0.25">
      <c r="A158" s="6" t="str">
        <f>IFERROR(VLOOKUP(B158,[1]Availability!$A:$H,4,FALSE),"No Info")</f>
        <v>End of life</v>
      </c>
      <c r="B158" s="13" t="s">
        <v>357</v>
      </c>
      <c r="C158" s="7" t="str">
        <f>VLOOKUP(B158,[1]Telefoane!$B:$C,2,0)</f>
        <v>iPhone 14 Plus 128GB Blue 5G</v>
      </c>
      <c r="D158" s="8">
        <f>IFERROR(VLOOKUP($B158,[1]Telefoane!$B$1:$BK$65549,60,0),"-")</f>
        <v>931.93</v>
      </c>
      <c r="E158" s="8">
        <f t="shared" si="3"/>
        <v>1109</v>
      </c>
      <c r="F158" s="9" t="e">
        <f>E158*#REF!</f>
        <v>#REF!</v>
      </c>
    </row>
    <row r="159" spans="1:6" x14ac:dyDescent="0.25">
      <c r="A159" s="6" t="str">
        <f>IFERROR(VLOOKUP(B159,[1]Availability!$A:$H,4,FALSE),"No Info")</f>
        <v>In portfolio</v>
      </c>
      <c r="B159" s="13" t="s">
        <v>359</v>
      </c>
      <c r="C159" s="7" t="str">
        <f>VLOOKUP(B159,[1]Telefoane!$B:$C,2,0)</f>
        <v>iPhone 14 Plus 128GB Midnight 5G</v>
      </c>
      <c r="D159" s="8">
        <f>IFERROR(VLOOKUP($B159,[1]Telefoane!$B$1:$BK$65549,60,0),"-")</f>
        <v>931.93</v>
      </c>
      <c r="E159" s="8">
        <f t="shared" si="3"/>
        <v>1109</v>
      </c>
      <c r="F159" s="9" t="e">
        <f>E159*#REF!</f>
        <v>#REF!</v>
      </c>
    </row>
    <row r="160" spans="1:6" x14ac:dyDescent="0.25">
      <c r="A160" s="6" t="str">
        <f>IFERROR(VLOOKUP(B160,[1]Availability!$A:$H,4,FALSE),"No Info")</f>
        <v>In portfolio</v>
      </c>
      <c r="B160" s="13" t="s">
        <v>358</v>
      </c>
      <c r="C160" s="7" t="str">
        <f>VLOOKUP(B160,[1]Telefoane!$B:$C,2,0)</f>
        <v>iPhone 14 Plus 128GB Purple 5G</v>
      </c>
      <c r="D160" s="8">
        <f>IFERROR(VLOOKUP($B160,[1]Telefoane!$B$1:$BK$65549,60,0),"-")</f>
        <v>931.93</v>
      </c>
      <c r="E160" s="8">
        <f t="shared" si="3"/>
        <v>1109</v>
      </c>
      <c r="F160" s="9" t="e">
        <f>E160*#REF!</f>
        <v>#REF!</v>
      </c>
    </row>
    <row r="161" spans="1:6" x14ac:dyDescent="0.25">
      <c r="A161" s="6" t="str">
        <f>IFERROR(VLOOKUP(B161,[1]Availability!$A:$H,4,FALSE),"No Info")</f>
        <v>On demand</v>
      </c>
      <c r="B161" s="13" t="s">
        <v>360</v>
      </c>
      <c r="C161" s="7" t="str">
        <f>VLOOKUP(B161,[1]Telefoane!$B:$C,2,0)</f>
        <v>iPhone 14 Plus 128GB Red 5G</v>
      </c>
      <c r="D161" s="8">
        <f>IFERROR(VLOOKUP($B161,[1]Telefoane!$B$1:$BK$65549,60,0),"-")</f>
        <v>931.93</v>
      </c>
      <c r="E161" s="8">
        <f t="shared" si="3"/>
        <v>1109</v>
      </c>
      <c r="F161" s="9" t="e">
        <f>E161*#REF!</f>
        <v>#REF!</v>
      </c>
    </row>
    <row r="162" spans="1:6" hidden="1" x14ac:dyDescent="0.25">
      <c r="A162" s="6" t="str">
        <f>IFERROR(VLOOKUP(B162,[1]Availability!$A:$H,4,FALSE),"No Info")</f>
        <v>End of life</v>
      </c>
      <c r="B162" s="13" t="s">
        <v>361</v>
      </c>
      <c r="C162" s="7" t="str">
        <f>VLOOKUP(B162,[1]Telefoane!$B:$C,2,0)</f>
        <v>iPhone 14 Plus 256GB Blue 5G</v>
      </c>
      <c r="D162" s="8">
        <f>IFERROR(VLOOKUP($B162,[1]Telefoane!$B$1:$BK$65549,60,0),"-")</f>
        <v>1038.6600000000001</v>
      </c>
      <c r="E162" s="8">
        <f t="shared" si="3"/>
        <v>1236.01</v>
      </c>
      <c r="F162" s="9" t="e">
        <f>E162*#REF!</f>
        <v>#REF!</v>
      </c>
    </row>
    <row r="163" spans="1:6" x14ac:dyDescent="0.25">
      <c r="A163" s="6" t="str">
        <f>IFERROR(VLOOKUP(B163,[1]Availability!$A:$H,4,FALSE),"No Info")</f>
        <v>In portfolio</v>
      </c>
      <c r="B163" s="13" t="s">
        <v>362</v>
      </c>
      <c r="C163" s="7" t="str">
        <f>VLOOKUP(B163,[1]Telefoane!$B:$C,2,0)</f>
        <v>iPhone 14 Plus 256GB Midnight 5G</v>
      </c>
      <c r="D163" s="8">
        <f>IFERROR(VLOOKUP($B163,[1]Telefoane!$B$1:$BK$65549,60,0),"-")</f>
        <v>1038.6600000000001</v>
      </c>
      <c r="E163" s="8">
        <f t="shared" si="3"/>
        <v>1236.01</v>
      </c>
      <c r="F163" s="9" t="e">
        <f>E163*#REF!</f>
        <v>#REF!</v>
      </c>
    </row>
    <row r="164" spans="1:6" hidden="1" x14ac:dyDescent="0.25">
      <c r="A164" s="6" t="str">
        <f>IFERROR(VLOOKUP(B164,[1]Availability!$A:$H,4,FALSE),"No Info")</f>
        <v>End of life</v>
      </c>
      <c r="B164" s="13" t="s">
        <v>363</v>
      </c>
      <c r="C164" s="7" t="str">
        <f>VLOOKUP(B164,[1]Telefoane!$B:$C,2,0)</f>
        <v>iPhone 14 Plus 256GB Purple 5G</v>
      </c>
      <c r="D164" s="8">
        <f>IFERROR(VLOOKUP($B164,[1]Telefoane!$B$1:$BK$65549,60,0),"-")</f>
        <v>1038.6600000000001</v>
      </c>
      <c r="E164" s="8">
        <f t="shared" si="3"/>
        <v>1236.01</v>
      </c>
      <c r="F164" s="9" t="e">
        <f>E164*#REF!</f>
        <v>#REF!</v>
      </c>
    </row>
    <row r="165" spans="1:6" x14ac:dyDescent="0.25">
      <c r="A165" s="6" t="str">
        <f>IFERROR(VLOOKUP(B165,[1]Availability!$A:$H,4,FALSE),"No Info")</f>
        <v>On demand</v>
      </c>
      <c r="B165" s="13" t="s">
        <v>364</v>
      </c>
      <c r="C165" s="7" t="str">
        <f>VLOOKUP(B165,[1]Telefoane!$B:$C,2,0)</f>
        <v>iPhone 14 Plus 256GB Red 5G</v>
      </c>
      <c r="D165" s="8">
        <f>IFERROR(VLOOKUP($B165,[1]Telefoane!$B$1:$BK$65549,60,0),"-")</f>
        <v>1038.6600000000001</v>
      </c>
      <c r="E165" s="8">
        <f t="shared" si="3"/>
        <v>1236.01</v>
      </c>
      <c r="F165" s="9" t="e">
        <f>E165*#REF!</f>
        <v>#REF!</v>
      </c>
    </row>
    <row r="166" spans="1:6" hidden="1" x14ac:dyDescent="0.25">
      <c r="A166" s="6" t="str">
        <f>IFERROR(VLOOKUP(B166,[1]Availability!$A:$H,4,FALSE),"No Info")</f>
        <v>End of life</v>
      </c>
      <c r="B166" s="13" t="s">
        <v>365</v>
      </c>
      <c r="C166" s="7" t="str">
        <f>VLOOKUP(B166,[1]Telefoane!$B:$C,2,0)</f>
        <v>iPhone 14 Plus 256GB Starlight 5G</v>
      </c>
      <c r="D166" s="8">
        <f>IFERROR(VLOOKUP($B166,[1]Telefoane!$B$1:$BK$65549,60,0),"-")</f>
        <v>1038.6600000000001</v>
      </c>
      <c r="E166" s="8">
        <f t="shared" si="3"/>
        <v>1236.01</v>
      </c>
      <c r="F166" s="9" t="e">
        <f>E166*#REF!</f>
        <v>#REF!</v>
      </c>
    </row>
    <row r="167" spans="1:6" hidden="1" x14ac:dyDescent="0.25">
      <c r="A167" s="6" t="str">
        <f>IFERROR(VLOOKUP(B167,[1]Availability!$A:$H,4,FALSE),"No Info")</f>
        <v>End of life</v>
      </c>
      <c r="B167" s="13" t="s">
        <v>366</v>
      </c>
      <c r="C167" s="7" t="str">
        <f>VLOOKUP(B167,[1]Telefoane!$B:$C,2,0)</f>
        <v>iPhone 14 Plus 512GB Blue 5G</v>
      </c>
      <c r="D167" s="8">
        <f>IFERROR(VLOOKUP($B167,[1]Telefoane!$B$1:$BK$65549,60,0),"-")</f>
        <v>1248.74</v>
      </c>
      <c r="E167" s="8">
        <f t="shared" si="3"/>
        <v>1486</v>
      </c>
      <c r="F167" s="9" t="e">
        <f>E167*#REF!</f>
        <v>#REF!</v>
      </c>
    </row>
    <row r="168" spans="1:6" x14ac:dyDescent="0.25">
      <c r="A168" s="6" t="str">
        <f>IFERROR(VLOOKUP(B168,[1]Availability!$A:$H,4,FALSE),"No Info")</f>
        <v>In portfolio</v>
      </c>
      <c r="B168" s="13" t="s">
        <v>367</v>
      </c>
      <c r="C168" s="7" t="str">
        <f>VLOOKUP(B168,[1]Telefoane!$B:$C,2,0)</f>
        <v>iPhone 14 Plus 512GB Midnight 5G</v>
      </c>
      <c r="D168" s="8">
        <f>IFERROR(VLOOKUP($B168,[1]Telefoane!$B$1:$BK$65549,60,0),"-")</f>
        <v>1248.74</v>
      </c>
      <c r="E168" s="8">
        <f t="shared" si="3"/>
        <v>1486</v>
      </c>
      <c r="F168" s="9" t="e">
        <f>E168*#REF!</f>
        <v>#REF!</v>
      </c>
    </row>
    <row r="169" spans="1:6" hidden="1" x14ac:dyDescent="0.25">
      <c r="A169" s="6" t="str">
        <f>IFERROR(VLOOKUP(B169,[1]Availability!$A:$H,4,FALSE),"No Info")</f>
        <v>End of life</v>
      </c>
      <c r="B169" s="13" t="s">
        <v>368</v>
      </c>
      <c r="C169" s="7" t="str">
        <f>VLOOKUP(B169,[1]Telefoane!$B:$C,2,0)</f>
        <v>iPhone 14 Plus 512GB Red 5G</v>
      </c>
      <c r="D169" s="8">
        <f>IFERROR(VLOOKUP($B169,[1]Telefoane!$B$1:$BK$65549,60,0),"-")</f>
        <v>1248.74</v>
      </c>
      <c r="E169" s="8">
        <f t="shared" si="3"/>
        <v>1486</v>
      </c>
      <c r="F169" s="9" t="e">
        <f>E169*#REF!</f>
        <v>#REF!</v>
      </c>
    </row>
    <row r="170" spans="1:6" hidden="1" x14ac:dyDescent="0.25">
      <c r="A170" s="6" t="str">
        <f>IFERROR(VLOOKUP(B170,[1]Availability!$A:$H,4,FALSE),"No Info")</f>
        <v>End of life</v>
      </c>
      <c r="B170" s="13" t="s">
        <v>450</v>
      </c>
      <c r="C170" s="7" t="s">
        <v>451</v>
      </c>
      <c r="D170" s="8">
        <f>IFERROR(VLOOKUP($B170,[1]Telefoane!$B$1:$BK$65549,60,0),"-")</f>
        <v>1054.6299999999999</v>
      </c>
      <c r="E170" s="8">
        <f t="shared" ref="E170" si="4">IFERROR(ROUND(D170*1.19,2),"-")</f>
        <v>1255.01</v>
      </c>
      <c r="F170" s="9" t="e">
        <f>E170*#REF!</f>
        <v>#REF!</v>
      </c>
    </row>
    <row r="171" spans="1:6" x14ac:dyDescent="0.25">
      <c r="A171" s="6" t="str">
        <f>IFERROR(VLOOKUP(B171,[1]Availability!$A:$H,4,FALSE),"No Info")</f>
        <v>In portfolio</v>
      </c>
      <c r="B171" s="13" t="s">
        <v>371</v>
      </c>
      <c r="C171" s="7" t="str">
        <f>VLOOKUP(B171,[1]Telefoane!$B:$C,2,0)</f>
        <v>iPhone 14 Pro 128GB Deep Purple 5G</v>
      </c>
      <c r="D171" s="8">
        <f>IFERROR(VLOOKUP($B171,[1]Telefoane!$B$1:$BK$65549,60,0),"-")</f>
        <v>1054.6199999999999</v>
      </c>
      <c r="E171" s="8">
        <f t="shared" si="3"/>
        <v>1255</v>
      </c>
      <c r="F171" s="9" t="e">
        <f>E171*#REF!</f>
        <v>#REF!</v>
      </c>
    </row>
    <row r="172" spans="1:6" x14ac:dyDescent="0.25">
      <c r="A172" s="6" t="str">
        <f>IFERROR(VLOOKUP(B172,[1]Availability!$A:$H,4,FALSE),"No Info")</f>
        <v>On demand</v>
      </c>
      <c r="B172" s="13" t="s">
        <v>370</v>
      </c>
      <c r="C172" s="7" t="str">
        <f>VLOOKUP(B172,[1]Telefoane!$B:$C,2,0)</f>
        <v>iPhone 14 Pro 128GB Gold 5G</v>
      </c>
      <c r="D172" s="8">
        <f>IFERROR(VLOOKUP($B172,[1]Telefoane!$B$1:$BK$65549,60,0),"-")</f>
        <v>1054.6199999999999</v>
      </c>
      <c r="E172" s="8">
        <f t="shared" si="3"/>
        <v>1255</v>
      </c>
      <c r="F172" s="9" t="e">
        <f>E172*#REF!</f>
        <v>#REF!</v>
      </c>
    </row>
    <row r="173" spans="1:6" x14ac:dyDescent="0.25">
      <c r="A173" s="6" t="str">
        <f>IFERROR(VLOOKUP(B173,[1]Availability!$A:$H,4,FALSE),"No Info")</f>
        <v>In portfolio</v>
      </c>
      <c r="B173" s="13" t="s">
        <v>369</v>
      </c>
      <c r="C173" s="7" t="str">
        <f>VLOOKUP(B173,[1]Telefoane!$B:$C,2,0)</f>
        <v>iPhone 14 Pro 128GB Space Black 5G</v>
      </c>
      <c r="D173" s="8">
        <f>IFERROR(VLOOKUP($B173,[1]Telefoane!$B$1:$BK$65549,60,0),"-")</f>
        <v>1054.6199999999999</v>
      </c>
      <c r="E173" s="8">
        <f t="shared" si="3"/>
        <v>1255</v>
      </c>
      <c r="F173" s="9" t="e">
        <f>E173*#REF!</f>
        <v>#REF!</v>
      </c>
    </row>
    <row r="174" spans="1:6" hidden="1" x14ac:dyDescent="0.25">
      <c r="A174" s="6" t="str">
        <f>IFERROR(VLOOKUP(B174,[1]Availability!$A:$H,4,FALSE),"No Info")</f>
        <v>End of life</v>
      </c>
      <c r="B174" s="13" t="s">
        <v>378</v>
      </c>
      <c r="C174" s="7" t="str">
        <f>VLOOKUP(B174,[1]Telefoane!$B:$C,2,0)</f>
        <v>iPhone 14 Pro 1TB Gold 5G</v>
      </c>
      <c r="D174" s="8">
        <f>IFERROR(VLOOKUP($B174,[1]Telefoane!$B$1:$BK$65549,60,0),"-")</f>
        <v>1581.51</v>
      </c>
      <c r="E174" s="8">
        <f t="shared" si="3"/>
        <v>1882</v>
      </c>
      <c r="F174" s="9" t="e">
        <f>E174*#REF!</f>
        <v>#REF!</v>
      </c>
    </row>
    <row r="175" spans="1:6" hidden="1" x14ac:dyDescent="0.25">
      <c r="A175" s="6" t="str">
        <f>IFERROR(VLOOKUP(B175,[1]Availability!$A:$H,4,FALSE),"No Info")</f>
        <v>End of life</v>
      </c>
      <c r="B175" s="13" t="s">
        <v>379</v>
      </c>
      <c r="C175" s="7" t="str">
        <f>VLOOKUP(B175,[1]Telefoane!$B:$C,2,0)</f>
        <v>iPhone 14 Pro 1TB Silver 5G</v>
      </c>
      <c r="D175" s="8">
        <f>IFERROR(VLOOKUP($B175,[1]Telefoane!$B$1:$BK$65549,60,0),"-")</f>
        <v>1581.51</v>
      </c>
      <c r="E175" s="8">
        <f t="shared" si="3"/>
        <v>1882</v>
      </c>
      <c r="F175" s="9" t="e">
        <f>E175*#REF!</f>
        <v>#REF!</v>
      </c>
    </row>
    <row r="176" spans="1:6" x14ac:dyDescent="0.25">
      <c r="A176" s="6" t="str">
        <f>IFERROR(VLOOKUP(B176,[1]Availability!$A:$H,4,FALSE),"No Info")</f>
        <v>In portfolio</v>
      </c>
      <c r="B176" s="13" t="s">
        <v>380</v>
      </c>
      <c r="C176" s="7" t="str">
        <f>VLOOKUP(B176,[1]Telefoane!$B:$C,2,0)</f>
        <v>iPhone 14 Pro 1TB Space Black 5G</v>
      </c>
      <c r="D176" s="8">
        <f>IFERROR(VLOOKUP($B176,[1]Telefoane!$B$1:$BK$65549,60,0),"-")</f>
        <v>1581.51</v>
      </c>
      <c r="E176" s="8">
        <f t="shared" si="3"/>
        <v>1882</v>
      </c>
      <c r="F176" s="9" t="e">
        <f>E176*#REF!</f>
        <v>#REF!</v>
      </c>
    </row>
    <row r="177" spans="1:6" hidden="1" x14ac:dyDescent="0.25">
      <c r="A177" s="6" t="str">
        <f>IFERROR(VLOOKUP(B177,[1]Availability!$A:$H,4,FALSE),"No Info")</f>
        <v>End of life</v>
      </c>
      <c r="B177" s="13" t="s">
        <v>456</v>
      </c>
      <c r="C177" s="7" t="s">
        <v>457</v>
      </c>
      <c r="D177" s="8">
        <f>IFERROR(VLOOKUP($B177,[1]Telefoane!$B$1:$BK$65549,60,0),"-")</f>
        <v>1581.52</v>
      </c>
      <c r="E177" s="8">
        <f t="shared" ref="E177" si="5">IFERROR(ROUND(D177*1.19,2),"-")</f>
        <v>1882.01</v>
      </c>
      <c r="F177" s="9" t="e">
        <f>E177*#REF!</f>
        <v>#REF!</v>
      </c>
    </row>
    <row r="178" spans="1:6" hidden="1" x14ac:dyDescent="0.25">
      <c r="A178" s="6" t="str">
        <f>IFERROR(VLOOKUP(B178,[1]Availability!$A:$H,4,FALSE),"No Info")</f>
        <v>End of life</v>
      </c>
      <c r="B178" s="13" t="s">
        <v>452</v>
      </c>
      <c r="C178" s="7" t="s">
        <v>453</v>
      </c>
      <c r="D178" s="8">
        <f>IFERROR(VLOOKUP($B178,[1]Telefoane!$B$1:$BK$65549,60,0),"-")</f>
        <v>1159.67</v>
      </c>
      <c r="E178" s="8">
        <f t="shared" ref="E178" si="6">IFERROR(ROUND(D178*1.19,2),"-")</f>
        <v>1380.01</v>
      </c>
      <c r="F178" s="9" t="e">
        <f>E178*#REF!</f>
        <v>#REF!</v>
      </c>
    </row>
    <row r="179" spans="1:6" x14ac:dyDescent="0.25">
      <c r="A179" s="6" t="str">
        <f>IFERROR(VLOOKUP(B179,[1]Availability!$A:$H,4,FALSE),"No Info")</f>
        <v>In portfolio</v>
      </c>
      <c r="B179" s="13" t="s">
        <v>374</v>
      </c>
      <c r="C179" s="7" t="str">
        <f>VLOOKUP(B179,[1]Telefoane!$B:$C,2,0)</f>
        <v>iPhone 14 Pro 256GB Deep Purple 5G</v>
      </c>
      <c r="D179" s="8">
        <f>IFERROR(VLOOKUP($B179,[1]Telefoane!$B$1:$BK$65549,60,0),"-")</f>
        <v>1159.6600000000001</v>
      </c>
      <c r="E179" s="8">
        <f t="shared" si="3"/>
        <v>1380</v>
      </c>
      <c r="F179" s="9" t="e">
        <f>E179*#REF!</f>
        <v>#REF!</v>
      </c>
    </row>
    <row r="180" spans="1:6" hidden="1" x14ac:dyDescent="0.25">
      <c r="A180" s="6" t="str">
        <f>IFERROR(VLOOKUP(B180,[1]Availability!$A:$H,4,FALSE),"No Info")</f>
        <v>End of life</v>
      </c>
      <c r="B180" s="13" t="s">
        <v>372</v>
      </c>
      <c r="C180" s="7" t="str">
        <f>VLOOKUP(B180,[1]Telefoane!$B:$C,2,0)</f>
        <v>iPhone 14 Pro 256GB Gold 5G</v>
      </c>
      <c r="D180" s="8">
        <f>IFERROR(VLOOKUP($B180,[1]Telefoane!$B$1:$BK$65549,60,0),"-")</f>
        <v>1159.6600000000001</v>
      </c>
      <c r="E180" s="8">
        <f t="shared" si="3"/>
        <v>1380</v>
      </c>
      <c r="F180" s="9" t="e">
        <f>E180*#REF!</f>
        <v>#REF!</v>
      </c>
    </row>
    <row r="181" spans="1:6" x14ac:dyDescent="0.25">
      <c r="A181" s="6" t="str">
        <f>IFERROR(VLOOKUP(B181,[1]Availability!$A:$H,4,FALSE),"No Info")</f>
        <v>In portfolio</v>
      </c>
      <c r="B181" s="13" t="s">
        <v>373</v>
      </c>
      <c r="C181" s="7" t="str">
        <f>VLOOKUP(B181,[1]Telefoane!$B:$C,2,0)</f>
        <v>iPhone 14 Pro 256GB Space Black 5G</v>
      </c>
      <c r="D181" s="8">
        <f>IFERROR(VLOOKUP($B181,[1]Telefoane!$B$1:$BK$65549,60,0),"-")</f>
        <v>1159.6600000000001</v>
      </c>
      <c r="E181" s="8">
        <f t="shared" si="3"/>
        <v>1380</v>
      </c>
      <c r="F181" s="9" t="e">
        <f>E181*#REF!</f>
        <v>#REF!</v>
      </c>
    </row>
    <row r="182" spans="1:6" hidden="1" x14ac:dyDescent="0.25">
      <c r="A182" s="6" t="str">
        <f>IFERROR(VLOOKUP(B182,[1]Availability!$A:$H,4,FALSE),"No Info")</f>
        <v>End of life</v>
      </c>
      <c r="B182" s="13" t="s">
        <v>454</v>
      </c>
      <c r="C182" s="7" t="s">
        <v>455</v>
      </c>
      <c r="D182" s="8">
        <f>IFERROR(VLOOKUP($B182,[1]Telefoane!$B$1:$BK$65549,60,0),"-")</f>
        <v>1370.59</v>
      </c>
      <c r="E182" s="8">
        <f t="shared" ref="E182" si="7">IFERROR(ROUND(D182*1.19,2),"-")</f>
        <v>1631</v>
      </c>
      <c r="F182" s="9" t="e">
        <f>E182*#REF!</f>
        <v>#REF!</v>
      </c>
    </row>
    <row r="183" spans="1:6" hidden="1" x14ac:dyDescent="0.25">
      <c r="A183" s="6" t="str">
        <f>IFERROR(VLOOKUP(B183,[1]Availability!$A:$H,4,FALSE),"No Info")</f>
        <v>End of life</v>
      </c>
      <c r="B183" s="13" t="s">
        <v>375</v>
      </c>
      <c r="C183" s="7" t="str">
        <f>VLOOKUP(B183,[1]Telefoane!$B:$C,2,0)</f>
        <v>iPhone 14 Pro 512GB Deep Purple 5G</v>
      </c>
      <c r="D183" s="8">
        <f>IFERROR(VLOOKUP($B183,[1]Telefoane!$B$1:$BK$65549,60,0),"-")</f>
        <v>1370.59</v>
      </c>
      <c r="E183" s="8">
        <f t="shared" si="3"/>
        <v>1631</v>
      </c>
      <c r="F183" s="9" t="e">
        <f>E183*#REF!</f>
        <v>#REF!</v>
      </c>
    </row>
    <row r="184" spans="1:6" hidden="1" x14ac:dyDescent="0.25">
      <c r="A184" s="6" t="str">
        <f>IFERROR(VLOOKUP(B184,[1]Availability!$A:$H,4,FALSE),"No Info")</f>
        <v>End of life</v>
      </c>
      <c r="B184" s="13" t="s">
        <v>376</v>
      </c>
      <c r="C184" s="7" t="str">
        <f>VLOOKUP(B184,[1]Telefoane!$B:$C,2,0)</f>
        <v>iPhone 14 Pro 512GB Gold 5G</v>
      </c>
      <c r="D184" s="8">
        <f>IFERROR(VLOOKUP($B184,[1]Telefoane!$B$1:$BK$65549,60,0),"-")</f>
        <v>1370.59</v>
      </c>
      <c r="E184" s="8">
        <f t="shared" si="3"/>
        <v>1631</v>
      </c>
      <c r="F184" s="9" t="e">
        <f>E184*#REF!</f>
        <v>#REF!</v>
      </c>
    </row>
    <row r="185" spans="1:6" x14ac:dyDescent="0.25">
      <c r="A185" s="6" t="str">
        <f>IFERROR(VLOOKUP(B185,[1]Availability!$A:$H,4,FALSE),"No Info")</f>
        <v>In portfolio</v>
      </c>
      <c r="B185" s="13" t="s">
        <v>377</v>
      </c>
      <c r="C185" s="7" t="str">
        <f>VLOOKUP(B185,[1]Telefoane!$B:$C,2,0)</f>
        <v>iPhone 14 Pro 512GB Space Black 5G</v>
      </c>
      <c r="D185" s="8">
        <f>IFERROR(VLOOKUP($B185,[1]Telefoane!$B$1:$BK$65549,60,0),"-")</f>
        <v>1370.59</v>
      </c>
      <c r="E185" s="8">
        <f t="shared" si="3"/>
        <v>1631</v>
      </c>
      <c r="F185" s="9" t="e">
        <f>E185*#REF!</f>
        <v>#REF!</v>
      </c>
    </row>
    <row r="186" spans="1:6" x14ac:dyDescent="0.25">
      <c r="A186" s="6" t="str">
        <f>IFERROR(VLOOKUP(B186,[1]Availability!$A:$H,4,FALSE),"No Info")</f>
        <v>In portfolio</v>
      </c>
      <c r="B186" s="13" t="s">
        <v>383</v>
      </c>
      <c r="C186" s="7" t="str">
        <f>VLOOKUP(B186,[1]Telefoane!$B:$C,2,0)</f>
        <v>iPhone 14 Pro Max 256GB Deep Purple 5G</v>
      </c>
      <c r="D186" s="8">
        <f>IFERROR(VLOOKUP($B186,[1]Telefoane!$B$1:$BK$65549,60,0),"-")</f>
        <v>1282.3499999999999</v>
      </c>
      <c r="E186" s="8">
        <f t="shared" si="3"/>
        <v>1526</v>
      </c>
      <c r="F186" s="9" t="e">
        <f>E186*#REF!</f>
        <v>#REF!</v>
      </c>
    </row>
    <row r="187" spans="1:6" hidden="1" x14ac:dyDescent="0.25">
      <c r="A187" s="6" t="str">
        <f>IFERROR(VLOOKUP(B187,[1]Availability!$A:$H,4,FALSE),"No Info")</f>
        <v>End of life</v>
      </c>
      <c r="B187" s="13" t="s">
        <v>458</v>
      </c>
      <c r="C187" s="7" t="s">
        <v>459</v>
      </c>
      <c r="D187" s="8">
        <f>IFERROR(VLOOKUP($B187,[1]Telefoane!$B$1:$BK$65549,60,0),"-")</f>
        <v>1492.44</v>
      </c>
      <c r="E187" s="8">
        <f t="shared" ref="E187" si="8">IFERROR(ROUND(D187*1.19,2),"-")</f>
        <v>1776</v>
      </c>
      <c r="F187" s="9" t="e">
        <f>E187*#REF!</f>
        <v>#REF!</v>
      </c>
    </row>
    <row r="188" spans="1:6" hidden="1" x14ac:dyDescent="0.25">
      <c r="A188" s="6" t="str">
        <f>IFERROR(VLOOKUP(B188,[1]Availability!$A:$H,4,FALSE),"No Info")</f>
        <v>End of life</v>
      </c>
      <c r="B188" s="13" t="s">
        <v>388</v>
      </c>
      <c r="C188" s="7" t="str">
        <f>VLOOKUP(B188,[1]Telefoane!$B:$C,2,0)</f>
        <v>iPhone 14 Pro Max 512GB Silver 5G</v>
      </c>
      <c r="D188" s="8">
        <f>IFERROR(VLOOKUP($B188,[1]Telefoane!$B$1:$BK$65549,60,0),"-")</f>
        <v>1492.44</v>
      </c>
      <c r="E188" s="8">
        <f t="shared" si="3"/>
        <v>1776</v>
      </c>
      <c r="F188" s="9" t="e">
        <f>E188*#REF!</f>
        <v>#REF!</v>
      </c>
    </row>
    <row r="189" spans="1:6" hidden="1" x14ac:dyDescent="0.25">
      <c r="A189" s="6" t="str">
        <f>IFERROR(VLOOKUP(B189,[1]Availability!$A:$H,4,FALSE),"No Info")</f>
        <v>End of life</v>
      </c>
      <c r="B189" s="5" t="s">
        <v>18</v>
      </c>
      <c r="C189" s="7" t="str">
        <f>VLOOKUP(B189,[1]Telefoane!$B:$C,2,0)</f>
        <v>iPhone SE 2020 128GB Negru 4G+</v>
      </c>
      <c r="D189" s="8">
        <f>IFERROR(VLOOKUP($B189,[1]Telefoane!$B$1:$BK$65549,60,0),"-")</f>
        <v>426.55</v>
      </c>
      <c r="E189" s="8">
        <f t="shared" si="3"/>
        <v>507.59</v>
      </c>
      <c r="F189" s="9" t="e">
        <f>E189*#REF!</f>
        <v>#REF!</v>
      </c>
    </row>
    <row r="190" spans="1:6" hidden="1" x14ac:dyDescent="0.25">
      <c r="A190" s="6" t="str">
        <f>IFERROR(VLOOKUP(B190,[1]Availability!$A:$H,4,FALSE),"No Info")</f>
        <v>End of life</v>
      </c>
      <c r="B190" s="5" t="s">
        <v>17</v>
      </c>
      <c r="C190" s="7" t="str">
        <f>VLOOKUP(B190,[1]Telefoane!$B:$C,2,0)</f>
        <v>iPhone SE 2020 64GB Alb 4G+</v>
      </c>
      <c r="D190" s="8">
        <f>IFERROR(VLOOKUP($B190,[1]Telefoane!$B$1:$BK$65549,60,0),"-")</f>
        <v>384.2</v>
      </c>
      <c r="E190" s="8">
        <f t="shared" si="3"/>
        <v>457.2</v>
      </c>
      <c r="F190" s="9" t="e">
        <f>E190*#REF!</f>
        <v>#REF!</v>
      </c>
    </row>
    <row r="191" spans="1:6" x14ac:dyDescent="0.25">
      <c r="A191" s="6" t="str">
        <f>IFERROR(VLOOKUP(B191,[1]Availability!$A:$H,4,FALSE),"No Info")</f>
        <v>In portfolio</v>
      </c>
      <c r="B191" s="13" t="s">
        <v>223</v>
      </c>
      <c r="C191" s="7" t="str">
        <f>VLOOKUP(B191,[1]Telefoane!$B:$C,2,0)</f>
        <v>iPhone SE 2022 128GB Midnight 5G</v>
      </c>
      <c r="D191" s="8">
        <f>IFERROR(VLOOKUP($B191,[1]Telefoane!$B$1:$BK$65549,60,0),"-")</f>
        <v>500.84999999999997</v>
      </c>
      <c r="E191" s="8">
        <f t="shared" si="3"/>
        <v>596.01</v>
      </c>
      <c r="F191" s="9" t="e">
        <f>E191*#REF!</f>
        <v>#REF!</v>
      </c>
    </row>
    <row r="192" spans="1:6" x14ac:dyDescent="0.25">
      <c r="A192" s="6" t="str">
        <f>IFERROR(VLOOKUP(B192,[1]Availability!$A:$H,4,FALSE),"No Info")</f>
        <v>On demand</v>
      </c>
      <c r="B192" s="13" t="s">
        <v>225</v>
      </c>
      <c r="C192" s="7" t="str">
        <f>VLOOKUP(B192,[1]Telefoane!$B:$C,2,0)</f>
        <v>iPhone SE 2022 128GB Red 5G</v>
      </c>
      <c r="D192" s="8">
        <f>IFERROR(VLOOKUP($B192,[1]Telefoane!$B$1:$BK$65549,60,0),"-")</f>
        <v>500.84999999999997</v>
      </c>
      <c r="E192" s="8">
        <f t="shared" si="3"/>
        <v>596.01</v>
      </c>
      <c r="F192" s="9" t="e">
        <f>E192*#REF!</f>
        <v>#REF!</v>
      </c>
    </row>
    <row r="193" spans="1:6" hidden="1" x14ac:dyDescent="0.25">
      <c r="A193" s="6" t="str">
        <f>IFERROR(VLOOKUP(B193,[1]Availability!$A:$H,4,FALSE),"No Info")</f>
        <v>End of life</v>
      </c>
      <c r="B193" s="13" t="s">
        <v>224</v>
      </c>
      <c r="C193" s="7" t="str">
        <f>VLOOKUP(B193,[1]Telefoane!$B:$C,2,0)</f>
        <v>iPhone SE 2022 128GB Starlight 5G</v>
      </c>
      <c r="D193" s="8">
        <f>IFERROR(VLOOKUP($B193,[1]Telefoane!$B$1:$BK$65549,60,0),"-")</f>
        <v>500.84999999999997</v>
      </c>
      <c r="E193" s="8">
        <f t="shared" si="3"/>
        <v>596.01</v>
      </c>
      <c r="F193" s="9" t="e">
        <f>E193*#REF!</f>
        <v>#REF!</v>
      </c>
    </row>
    <row r="194" spans="1:6" x14ac:dyDescent="0.25">
      <c r="A194" s="6" t="str">
        <f>IFERROR(VLOOKUP(B194,[1]Availability!$A:$H,4,FALSE),"No Info")</f>
        <v>In portfolio</v>
      </c>
      <c r="B194" s="13" t="s">
        <v>226</v>
      </c>
      <c r="C194" s="7" t="str">
        <f>VLOOKUP(B194,[1]Telefoane!$B:$C,2,0)</f>
        <v>iPhone SE 2022 256GB Midnight 5G</v>
      </c>
      <c r="D194" s="8">
        <f>IFERROR(VLOOKUP($B194,[1]Telefoane!$B$1:$BK$65549,60,0),"-")</f>
        <v>609.25</v>
      </c>
      <c r="E194" s="8">
        <f t="shared" si="3"/>
        <v>725.01</v>
      </c>
      <c r="F194" s="9" t="e">
        <f>E194*#REF!</f>
        <v>#REF!</v>
      </c>
    </row>
    <row r="195" spans="1:6" hidden="1" x14ac:dyDescent="0.25">
      <c r="A195" s="6" t="str">
        <f>IFERROR(VLOOKUP(B195,[1]Availability!$A:$H,4,FALSE),"No Info")</f>
        <v>End of life</v>
      </c>
      <c r="B195" s="13" t="s">
        <v>227</v>
      </c>
      <c r="C195" s="7" t="str">
        <f>VLOOKUP(B195,[1]Telefoane!$B:$C,2,0)</f>
        <v>iPhone SE 2022 256GB Red 5G</v>
      </c>
      <c r="D195" s="8">
        <f>IFERROR(VLOOKUP($B195,[1]Telefoane!$B$1:$BK$65549,60,0),"-")</f>
        <v>609.25</v>
      </c>
      <c r="E195" s="8">
        <f t="shared" si="3"/>
        <v>725.01</v>
      </c>
      <c r="F195" s="9" t="e">
        <f>E195*#REF!</f>
        <v>#REF!</v>
      </c>
    </row>
    <row r="196" spans="1:6" hidden="1" x14ac:dyDescent="0.25">
      <c r="A196" s="6" t="str">
        <f>IFERROR(VLOOKUP(B196,[1]Availability!$A:$H,4,FALSE),"No Info")</f>
        <v>End of life</v>
      </c>
      <c r="B196" s="13" t="s">
        <v>228</v>
      </c>
      <c r="C196" s="7" t="str">
        <f>VLOOKUP(B196,[1]Telefoane!$B:$C,2,0)</f>
        <v>iPhone SE 2022 256GB Starlight 5G</v>
      </c>
      <c r="D196" s="8">
        <f>IFERROR(VLOOKUP($B196,[1]Telefoane!$B$1:$BK$65549,60,0),"-")</f>
        <v>609.25</v>
      </c>
      <c r="E196" s="8">
        <f t="shared" si="3"/>
        <v>725.01</v>
      </c>
      <c r="F196" s="9" t="e">
        <f>E196*#REF!</f>
        <v>#REF!</v>
      </c>
    </row>
    <row r="197" spans="1:6" x14ac:dyDescent="0.25">
      <c r="A197" s="6" t="str">
        <f>IFERROR(VLOOKUP(B197,[1]Availability!$A:$H,4,FALSE),"No Info")</f>
        <v>In portfolio</v>
      </c>
      <c r="B197" s="13" t="s">
        <v>220</v>
      </c>
      <c r="C197" s="7" t="str">
        <f>VLOOKUP(B197,[1]Telefoane!$B:$C,2,0)</f>
        <v>iPhone SE 2022 64GB Midnight 5G</v>
      </c>
      <c r="D197" s="8">
        <f>IFERROR(VLOOKUP($B197,[1]Telefoane!$B$1:$BK$65549,60,0),"-")</f>
        <v>447.9</v>
      </c>
      <c r="E197" s="8">
        <f t="shared" si="3"/>
        <v>533</v>
      </c>
      <c r="F197" s="9" t="e">
        <f>E197*#REF!</f>
        <v>#REF!</v>
      </c>
    </row>
    <row r="198" spans="1:6" x14ac:dyDescent="0.25">
      <c r="A198" s="6" t="str">
        <f>IFERROR(VLOOKUP(B198,[1]Availability!$A:$H,4,FALSE),"No Info")</f>
        <v>On demand</v>
      </c>
      <c r="B198" s="13" t="s">
        <v>222</v>
      </c>
      <c r="C198" s="7" t="str">
        <f>VLOOKUP(B198,[1]Telefoane!$B:$C,2,0)</f>
        <v>iPhone SE 2022 64GB Red 5G</v>
      </c>
      <c r="D198" s="8">
        <f>IFERROR(VLOOKUP($B198,[1]Telefoane!$B$1:$BK$65549,60,0),"-")</f>
        <v>447.9</v>
      </c>
      <c r="E198" s="8">
        <f t="shared" si="3"/>
        <v>533</v>
      </c>
      <c r="F198" s="9" t="e">
        <f>E198*#REF!</f>
        <v>#REF!</v>
      </c>
    </row>
    <row r="199" spans="1:6" hidden="1" x14ac:dyDescent="0.25">
      <c r="A199" s="6" t="str">
        <f>IFERROR(VLOOKUP(B199,[1]Availability!$A:$H,4,FALSE),"No Info")</f>
        <v>End of life</v>
      </c>
      <c r="B199" s="13" t="s">
        <v>221</v>
      </c>
      <c r="C199" s="7" t="str">
        <f>VLOOKUP(B199,[1]Telefoane!$B:$C,2,0)</f>
        <v>iPhone SE 2022 64GB Starlight 5G</v>
      </c>
      <c r="D199" s="8">
        <f>IFERROR(VLOOKUP($B199,[1]Telefoane!$B$1:$BK$65549,60,0),"-")</f>
        <v>447.9</v>
      </c>
      <c r="E199" s="8">
        <f t="shared" si="3"/>
        <v>533</v>
      </c>
      <c r="F199" s="9" t="e">
        <f>E199*#REF!</f>
        <v>#REF!</v>
      </c>
    </row>
    <row r="200" spans="1:6" hidden="1" x14ac:dyDescent="0.25">
      <c r="A200" s="6" t="str">
        <f>IFERROR(VLOOKUP(B200,[1]Availability!$A:$H,4,FALSE),"No Info")</f>
        <v>End of life</v>
      </c>
      <c r="B200" s="13" t="s">
        <v>123</v>
      </c>
      <c r="C200" s="7" t="str">
        <f>VLOOKUP(B200,[1]Telefoane!$B:$C,2,0)</f>
        <v>Iphone 13 Pro Max 128GB Graphite 5G</v>
      </c>
      <c r="D200" s="8">
        <f>IFERROR(VLOOKUP($B200,[1]Telefoane!$B$1:$BK$65549,60,0),"-")</f>
        <v>1017.65</v>
      </c>
      <c r="E200" s="8">
        <f t="shared" si="3"/>
        <v>1211</v>
      </c>
      <c r="F200" s="9" t="e">
        <f>E200*#REF!</f>
        <v>#REF!</v>
      </c>
    </row>
    <row r="201" spans="1:6" hidden="1" x14ac:dyDescent="0.25">
      <c r="A201" s="6" t="str">
        <f>IFERROR(VLOOKUP(B201,[1]Availability!$A:$H,4,FALSE),"No Info")</f>
        <v>End of life</v>
      </c>
      <c r="B201" s="13" t="s">
        <v>129</v>
      </c>
      <c r="C201" s="7" t="str">
        <f>VLOOKUP(B201,[1]Telefoane!$B:$C,2,0)</f>
        <v>Iphone 13 Pro Max 1TB Graphite 5G</v>
      </c>
      <c r="D201" s="8">
        <f>IFERROR(VLOOKUP($B201,[1]Telefoane!$B$1:$BK$65549,60,0),"-")</f>
        <v>1488.24</v>
      </c>
      <c r="E201" s="8">
        <f t="shared" ref="E201:E264" si="9">IFERROR(ROUND(D201*1.19,2),"-")</f>
        <v>1771.01</v>
      </c>
      <c r="F201" s="9" t="e">
        <f>E201*#REF!</f>
        <v>#REF!</v>
      </c>
    </row>
    <row r="202" spans="1:6" hidden="1" x14ac:dyDescent="0.25">
      <c r="A202" s="6" t="str">
        <f>IFERROR(VLOOKUP(B202,[1]Availability!$A:$H,4,FALSE),"No Info")</f>
        <v>End of life</v>
      </c>
      <c r="B202" s="13" t="s">
        <v>130</v>
      </c>
      <c r="C202" s="7" t="str">
        <f>VLOOKUP(B202,[1]Telefoane!$B:$C,2,0)</f>
        <v>Iphone 13 Pro Max 1TB Sierra Blue 5G</v>
      </c>
      <c r="D202" s="8">
        <f>IFERROR(VLOOKUP($B202,[1]Telefoane!$B$1:$BK$65549,60,0),"-")</f>
        <v>1488.24</v>
      </c>
      <c r="E202" s="8">
        <f t="shared" si="9"/>
        <v>1771.01</v>
      </c>
      <c r="F202" s="9" t="e">
        <f>E202*#REF!</f>
        <v>#REF!</v>
      </c>
    </row>
    <row r="203" spans="1:6" hidden="1" x14ac:dyDescent="0.25">
      <c r="A203" s="6" t="str">
        <f>IFERROR(VLOOKUP(B203,[1]Availability!$A:$H,4,FALSE),"No Info")</f>
        <v>End of life</v>
      </c>
      <c r="B203" s="13" t="s">
        <v>126</v>
      </c>
      <c r="C203" s="7" t="str">
        <f>VLOOKUP(B203,[1]Telefoane!$B:$C,2,0)</f>
        <v>Iphone 13 Pro Max 256GB Gold 5G</v>
      </c>
      <c r="D203" s="8">
        <f>IFERROR(VLOOKUP($B203,[1]Telefoane!$B$1:$BK$65549,60,0),"-")</f>
        <v>1114.29</v>
      </c>
      <c r="E203" s="8">
        <f t="shared" si="9"/>
        <v>1326.01</v>
      </c>
      <c r="F203" s="9" t="e">
        <f>E203*#REF!</f>
        <v>#REF!</v>
      </c>
    </row>
    <row r="204" spans="1:6" hidden="1" x14ac:dyDescent="0.25">
      <c r="A204" s="6" t="str">
        <f>IFERROR(VLOOKUP(B204,[1]Availability!$A:$H,4,FALSE),"No Info")</f>
        <v>End of life</v>
      </c>
      <c r="B204" s="13" t="s">
        <v>124</v>
      </c>
      <c r="C204" s="7" t="str">
        <f>VLOOKUP(B204,[1]Telefoane!$B:$C,2,0)</f>
        <v>Iphone 13 Pro Max 256GB Graphite 5G</v>
      </c>
      <c r="D204" s="8">
        <f>IFERROR(VLOOKUP($B204,[1]Telefoane!$B$1:$BK$65549,60,0),"-")</f>
        <v>1114.29</v>
      </c>
      <c r="E204" s="8">
        <f t="shared" si="9"/>
        <v>1326.01</v>
      </c>
      <c r="F204" s="9" t="e">
        <f>E204*#REF!</f>
        <v>#REF!</v>
      </c>
    </row>
    <row r="205" spans="1:6" hidden="1" x14ac:dyDescent="0.25">
      <c r="A205" s="6" t="str">
        <f>IFERROR(VLOOKUP(B205,[1]Availability!$A:$H,4,FALSE),"No Info")</f>
        <v>End of life</v>
      </c>
      <c r="B205" s="13" t="s">
        <v>125</v>
      </c>
      <c r="C205" s="7" t="str">
        <f>VLOOKUP(B205,[1]Telefoane!$B:$C,2,0)</f>
        <v>Iphone 13 Pro Max 256GB Silver 5G</v>
      </c>
      <c r="D205" s="8">
        <f>IFERROR(VLOOKUP($B205,[1]Telefoane!$B$1:$BK$65549,60,0),"-")</f>
        <v>1114.29</v>
      </c>
      <c r="E205" s="8">
        <f t="shared" si="9"/>
        <v>1326.01</v>
      </c>
      <c r="F205" s="9" t="e">
        <f>E205*#REF!</f>
        <v>#REF!</v>
      </c>
    </row>
    <row r="206" spans="1:6" hidden="1" x14ac:dyDescent="0.25">
      <c r="A206" s="6" t="str">
        <f>IFERROR(VLOOKUP(B206,[1]Availability!$A:$H,4,FALSE),"No Info")</f>
        <v>End of life</v>
      </c>
      <c r="B206" s="13" t="s">
        <v>128</v>
      </c>
      <c r="C206" s="7" t="str">
        <f>VLOOKUP(B206,[1]Telefoane!$B:$C,2,0)</f>
        <v>Iphone 13 Pro Max 512GB Sierra Blue 5G</v>
      </c>
      <c r="D206" s="8">
        <f>IFERROR(VLOOKUP($B206,[1]Telefoane!$B$1:$BK$65549,60,0),"-")</f>
        <v>1300.8399999999999</v>
      </c>
      <c r="E206" s="8">
        <f t="shared" si="9"/>
        <v>1548</v>
      </c>
      <c r="F206" s="9" t="e">
        <f>E206*#REF!</f>
        <v>#REF!</v>
      </c>
    </row>
    <row r="207" spans="1:6" x14ac:dyDescent="0.25">
      <c r="A207" s="6" t="str">
        <f>IFERROR(VLOOKUP(B207,[1]Availability!$A:$H,4,FALSE),"No Info")</f>
        <v>In portfolio</v>
      </c>
      <c r="B207" s="13" t="s">
        <v>381</v>
      </c>
      <c r="C207" s="7" t="str">
        <f>VLOOKUP(B207,[1]Telefoane!$B:$C,2,0)</f>
        <v>iPhone 14 Pro Max 128GB Deep Purple 5G</v>
      </c>
      <c r="D207" s="8">
        <f>IFERROR(VLOOKUP($B207,[1]Telefoane!$B$1:$BK$65549,60,0),"-")</f>
        <v>1175.6300000000001</v>
      </c>
      <c r="E207" s="8">
        <f t="shared" si="9"/>
        <v>1399</v>
      </c>
      <c r="F207" s="9" t="e">
        <f>E207*#REF!</f>
        <v>#REF!</v>
      </c>
    </row>
    <row r="208" spans="1:6" x14ac:dyDescent="0.25">
      <c r="A208" s="6" t="str">
        <f>IFERROR(VLOOKUP(B208,[1]Availability!$A:$H,4,FALSE),"No Info")</f>
        <v>In portfolio</v>
      </c>
      <c r="B208" s="13" t="s">
        <v>382</v>
      </c>
      <c r="C208" s="7" t="str">
        <f>VLOOKUP(B208,[1]Telefoane!$B:$C,2,0)</f>
        <v>iPhone 14 Pro Max 128GB Space Black 5G</v>
      </c>
      <c r="D208" s="8">
        <f>IFERROR(VLOOKUP($B208,[1]Telefoane!$B$1:$BK$65549,60,0),"-")</f>
        <v>1175.6300000000001</v>
      </c>
      <c r="E208" s="8">
        <f t="shared" si="9"/>
        <v>1399</v>
      </c>
      <c r="F208" s="9" t="e">
        <f>E208*#REF!</f>
        <v>#REF!</v>
      </c>
    </row>
    <row r="209" spans="1:6" x14ac:dyDescent="0.25">
      <c r="A209" s="6" t="str">
        <f>IFERROR(VLOOKUP(B209,[1]Availability!$A:$H,4,FALSE),"No Info")</f>
        <v>In portfolio</v>
      </c>
      <c r="B209" s="13" t="s">
        <v>389</v>
      </c>
      <c r="C209" s="7" t="str">
        <f>VLOOKUP(B209,[1]Telefoane!$B:$C,2,0)</f>
        <v>iPhone 14 Pro Max 1TB Space Black 5G</v>
      </c>
      <c r="D209" s="8">
        <f>IFERROR(VLOOKUP($B209,[1]Telefoane!$B$1:$BK$65549,60,0),"-")</f>
        <v>1704.2</v>
      </c>
      <c r="E209" s="8">
        <f t="shared" si="9"/>
        <v>2028</v>
      </c>
      <c r="F209" s="9" t="e">
        <f>E209*#REF!</f>
        <v>#REF!</v>
      </c>
    </row>
    <row r="210" spans="1:6" hidden="1" x14ac:dyDescent="0.25">
      <c r="A210" s="6" t="str">
        <f>IFERROR(VLOOKUP(B210,[1]Availability!$A:$H,4,FALSE),"No Info")</f>
        <v>End of life</v>
      </c>
      <c r="B210" s="13" t="s">
        <v>384</v>
      </c>
      <c r="C210" s="7" t="str">
        <f>VLOOKUP(B210,[1]Telefoane!$B:$C,2,0)</f>
        <v>iPhone 14 Pro Max 256GB Gold 5G</v>
      </c>
      <c r="D210" s="8">
        <f>IFERROR(VLOOKUP($B210,[1]Telefoane!$B$1:$BK$65549,60,0),"-")</f>
        <v>1282.3499999999999</v>
      </c>
      <c r="E210" s="8">
        <f t="shared" si="9"/>
        <v>1526</v>
      </c>
      <c r="F210" s="9" t="e">
        <f>E210*#REF!</f>
        <v>#REF!</v>
      </c>
    </row>
    <row r="211" spans="1:6" x14ac:dyDescent="0.25">
      <c r="A211" s="6" t="str">
        <f>IFERROR(VLOOKUP(B211,[1]Availability!$A:$H,4,FALSE),"No Info")</f>
        <v>In portfolio</v>
      </c>
      <c r="B211" s="13" t="s">
        <v>385</v>
      </c>
      <c r="C211" s="7" t="str">
        <f>VLOOKUP(B211,[1]Telefoane!$B:$C,2,0)</f>
        <v>iPhone 14 Pro Max 256GB Space Black 5G</v>
      </c>
      <c r="D211" s="8">
        <f>IFERROR(VLOOKUP($B211,[1]Telefoane!$B$1:$BK$65549,60,0),"-")</f>
        <v>1282.3499999999999</v>
      </c>
      <c r="E211" s="8">
        <f t="shared" si="9"/>
        <v>1526</v>
      </c>
      <c r="F211" s="9" t="e">
        <f>E211*#REF!</f>
        <v>#REF!</v>
      </c>
    </row>
    <row r="212" spans="1:6" hidden="1" x14ac:dyDescent="0.25">
      <c r="A212" s="6" t="str">
        <f>IFERROR(VLOOKUP(B212,[1]Availability!$A:$H,4,FALSE),"No Info")</f>
        <v>End of life</v>
      </c>
      <c r="B212" s="13" t="s">
        <v>386</v>
      </c>
      <c r="C212" s="7" t="str">
        <f>VLOOKUP(B212,[1]Telefoane!$B:$C,2,0)</f>
        <v>iPhone 14 Pro Max 512GB Gold 5G</v>
      </c>
      <c r="D212" s="8">
        <f>IFERROR(VLOOKUP($B212,[1]Telefoane!$B$1:$BK$65549,60,0),"-")</f>
        <v>1492.44</v>
      </c>
      <c r="E212" s="8">
        <f t="shared" si="9"/>
        <v>1776</v>
      </c>
      <c r="F212" s="9" t="e">
        <f>E212*#REF!</f>
        <v>#REF!</v>
      </c>
    </row>
    <row r="213" spans="1:6" x14ac:dyDescent="0.25">
      <c r="A213" s="6" t="str">
        <f>IFERROR(VLOOKUP(B213,[1]Availability!$A:$H,4,FALSE),"No Info")</f>
        <v>In portfolio</v>
      </c>
      <c r="B213" s="13" t="s">
        <v>387</v>
      </c>
      <c r="C213" s="7" t="str">
        <f>VLOOKUP(B213,[1]Telefoane!$B:$C,2,0)</f>
        <v>iPhone 14 Pro Max 512GB Space Black 5G</v>
      </c>
      <c r="D213" s="8">
        <f>IFERROR(VLOOKUP($B213,[1]Telefoane!$B$1:$BK$65549,60,0),"-")</f>
        <v>1492.44</v>
      </c>
      <c r="E213" s="8">
        <f t="shared" si="9"/>
        <v>1776</v>
      </c>
      <c r="F213" s="9" t="e">
        <f>E213*#REF!</f>
        <v>#REF!</v>
      </c>
    </row>
    <row r="214" spans="1:6" x14ac:dyDescent="0.25">
      <c r="A214" s="6" t="str">
        <f>IFERROR(VLOOKUP(B214,[1]Availability!$A:$H,4,FALSE),"No Info")</f>
        <v>On demand</v>
      </c>
      <c r="B214" s="5" t="s">
        <v>84</v>
      </c>
      <c r="C214" s="7" t="str">
        <f>VLOOKUP(B214,[1]Telefoane!$B:$C,2,0)</f>
        <v>Laptop Allview AllBook 15.6 inch i3 256GB SSD Negru</v>
      </c>
      <c r="D214" s="10">
        <f>IFERROR(VLOOKUP($B214,[1]Telefoane!$B$1:$BK$65549,60,0),"-")</f>
        <v>401.68440000000004</v>
      </c>
      <c r="E214" s="10">
        <f t="shared" si="9"/>
        <v>478</v>
      </c>
      <c r="F214" s="11" t="e">
        <f>E214*#REF!</f>
        <v>#REF!</v>
      </c>
    </row>
    <row r="215" spans="1:6" hidden="1" x14ac:dyDescent="0.25">
      <c r="A215" s="6" t="str">
        <f>IFERROR(VLOOKUP(B215,[1]Availability!$A:$H,4,FALSE),"No Info")</f>
        <v>End of life</v>
      </c>
      <c r="B215" s="5" t="s">
        <v>446</v>
      </c>
      <c r="C215" s="7" t="str">
        <f>VLOOKUP(B215,[1]Telefoane!$B:$C,2,0)</f>
        <v>Laptop HP 250 G8 15.6 inch i7 256GB SSD cu Data Device R219</v>
      </c>
      <c r="D215" s="10">
        <f>IFERROR(VLOOKUP($B215,[1]Telefoane!$B$1:$BK$65549,60,0),"-")</f>
        <v>565.70000000000005</v>
      </c>
      <c r="E215" s="10">
        <f t="shared" si="9"/>
        <v>673.18</v>
      </c>
      <c r="F215" s="11" t="e">
        <f>E215*#REF!</f>
        <v>#REF!</v>
      </c>
    </row>
    <row r="216" spans="1:6" x14ac:dyDescent="0.25">
      <c r="A216" s="6" t="str">
        <f>IFERROR(VLOOKUP(B216,[1]Availability!$A:$H,4,FALSE),"No Info")</f>
        <v>On demand</v>
      </c>
      <c r="B216" s="5" t="s">
        <v>41</v>
      </c>
      <c r="C216" s="7" t="str">
        <f>VLOOKUP(B216,[1]Telefoane!$B:$C,2,0)</f>
        <v>MacBook Air 13 256GB SSD Space Gray (mgn63ze/a) cu Hotspot R219</v>
      </c>
      <c r="D216" s="10">
        <f>IFERROR(VLOOKUP($B216,[1]Telefoane!$B$1:$BK$65549,60,0),"-")</f>
        <v>929.70720000000006</v>
      </c>
      <c r="E216" s="10">
        <f t="shared" si="9"/>
        <v>1106.3499999999999</v>
      </c>
      <c r="F216" s="11" t="e">
        <f>E216*#REF!</f>
        <v>#REF!</v>
      </c>
    </row>
    <row r="217" spans="1:6" x14ac:dyDescent="0.25">
      <c r="A217" s="6" t="str">
        <f>IFERROR(VLOOKUP(B217,[1]Availability!$A:$H,4,FALSE),"No Info")</f>
        <v>On demand</v>
      </c>
      <c r="B217" s="5" t="s">
        <v>408</v>
      </c>
      <c r="C217" s="7" t="str">
        <f>VLOOKUP(B217,[1]Telefoane!$B:$C,2,0)</f>
        <v>Macbook Air 13.6 M2 8GB 256GB mlxw3ze/a Space Grey cu R219</v>
      </c>
      <c r="D217" s="10">
        <f>IFERROR(VLOOKUP($B217,[1]Telefoane!$B$1:$BK$65549,60,0),"-")</f>
        <v>1114.54</v>
      </c>
      <c r="E217" s="10">
        <f t="shared" si="9"/>
        <v>1326.3</v>
      </c>
      <c r="F217" s="11" t="e">
        <f>E217*#REF!</f>
        <v>#REF!</v>
      </c>
    </row>
    <row r="218" spans="1:6" x14ac:dyDescent="0.25">
      <c r="A218" s="6" t="str">
        <f>IFERROR(VLOOKUP(B218,[1]Availability!$A:$H,4,FALSE),"No Info")</f>
        <v>On demand</v>
      </c>
      <c r="B218" s="5" t="s">
        <v>288</v>
      </c>
      <c r="C218" s="7" t="str">
        <f>VLOOKUP(B218,[1]Telefoane!$B:$C,2,0)</f>
        <v>MacBook Pro 16.2 inch 512GB Space Grey (mk183ze/a ) cu Huawei R219</v>
      </c>
      <c r="D218" s="10">
        <f>IFERROR(VLOOKUP($B218,[1]Telefoane!$B$1:$BK$65549,60,0),"-")</f>
        <v>2023.08</v>
      </c>
      <c r="E218" s="10">
        <f t="shared" si="9"/>
        <v>2407.4699999999998</v>
      </c>
      <c r="F218" s="11" t="e">
        <f>E218*#REF!</f>
        <v>#REF!</v>
      </c>
    </row>
    <row r="219" spans="1:6" hidden="1" x14ac:dyDescent="0.25">
      <c r="A219" s="6" t="str">
        <f>IFERROR(VLOOKUP(B219,[1]Availability!$A:$H,4,FALSE),"No Info")</f>
        <v>End of life</v>
      </c>
      <c r="B219" s="5" t="s">
        <v>35</v>
      </c>
      <c r="C219" s="7" t="str">
        <f>VLOOKUP(B219,[1]Telefoane!$B:$C,2,0)</f>
        <v>Mobiwire Oneida Lite Negru 4G</v>
      </c>
      <c r="D219" s="8">
        <f>IFERROR(VLOOKUP($B219,[1]Telefoane!$B$1:$BK$65549,60,0),"-")</f>
        <v>30.25</v>
      </c>
      <c r="E219" s="8">
        <f t="shared" si="9"/>
        <v>36</v>
      </c>
      <c r="F219" s="9" t="e">
        <f>E219*#REF!</f>
        <v>#REF!</v>
      </c>
    </row>
    <row r="220" spans="1:6" hidden="1" x14ac:dyDescent="0.25">
      <c r="A220" s="6" t="str">
        <f>IFERROR(VLOOKUP(B220,[1]Availability!$A:$H,4,FALSE),"No Info")</f>
        <v>End of life</v>
      </c>
      <c r="B220" s="5" t="s">
        <v>141</v>
      </c>
      <c r="C220" s="7" t="str">
        <f>VLOOKUP(B220,[1]Telefoane!$B:$C,2,0)</f>
        <v>Motorola G30 128GB DS Black 5G</v>
      </c>
      <c r="D220" s="8">
        <f>IFERROR(VLOOKUP($B220,[1]Telefoane!$B$1:$BK$65549,60,0),"-")</f>
        <v>120.17</v>
      </c>
      <c r="E220" s="8">
        <f t="shared" si="9"/>
        <v>143</v>
      </c>
      <c r="F220" s="9" t="e">
        <f>E220*#REF!</f>
        <v>#REF!</v>
      </c>
    </row>
    <row r="221" spans="1:6" x14ac:dyDescent="0.25">
      <c r="A221" s="6" t="str">
        <f>IFERROR(VLOOKUP(B221,[1]Availability!$A:$H,4,FALSE),"No Info")</f>
        <v>On demand</v>
      </c>
      <c r="B221" s="5" t="s">
        <v>163</v>
      </c>
      <c r="C221" s="7" t="str">
        <f>VLOOKUP(B221,[1]Telefoane!$B:$C,2,0)</f>
        <v>Motorola G31 Black DS Negru 4G</v>
      </c>
      <c r="D221" s="8">
        <f>IFERROR(VLOOKUP($B221,[1]Telefoane!$B$1:$BK$65549,60,0),"-")</f>
        <v>136.13</v>
      </c>
      <c r="E221" s="8">
        <f t="shared" si="9"/>
        <v>161.99</v>
      </c>
      <c r="F221" s="9" t="e">
        <f>E221*#REF!</f>
        <v>#REF!</v>
      </c>
    </row>
    <row r="222" spans="1:6" hidden="1" x14ac:dyDescent="0.25">
      <c r="A222" s="6" t="str">
        <f>IFERROR(VLOOKUP(B222,[1]Availability!$A:$H,4,FALSE),"No Info")</f>
        <v>End of life</v>
      </c>
      <c r="B222" s="5" t="s">
        <v>48</v>
      </c>
      <c r="C222" s="7" t="str">
        <f>VLOOKUP(B222,[1]Telefoane!$B:$C,2,0)</f>
        <v>Nokia 1.4 32GB DS Negru 4G</v>
      </c>
      <c r="D222" s="8">
        <f>IFERROR(VLOOKUP($B222,[1]Telefoane!$B$1:$BK$65549,60,0),"-")</f>
        <v>71.430000000000007</v>
      </c>
      <c r="E222" s="8">
        <f t="shared" si="9"/>
        <v>85</v>
      </c>
      <c r="F222" s="9" t="e">
        <f>E222*#REF!</f>
        <v>#REF!</v>
      </c>
    </row>
    <row r="223" spans="1:6" x14ac:dyDescent="0.25">
      <c r="A223" s="6" t="str">
        <f>IFERROR(VLOOKUP(B223,[1]Availability!$A:$H,4,FALSE),"No Info")</f>
        <v>In portfolio</v>
      </c>
      <c r="B223" s="5" t="s">
        <v>2</v>
      </c>
      <c r="C223" s="7" t="str">
        <f>VLOOKUP(B223,[1]Telefoane!$B:$C,2,0)</f>
        <v>Nokia 130 Dual SIM Negru</v>
      </c>
      <c r="D223" s="8">
        <f>IFERROR(VLOOKUP($B223,[1]Telefoane!$B$1:$BK$65549,60,0),"-")</f>
        <v>19.330000000000002</v>
      </c>
      <c r="E223" s="8">
        <f t="shared" si="9"/>
        <v>23</v>
      </c>
      <c r="F223" s="9" t="e">
        <f>E223*#REF!</f>
        <v>#REF!</v>
      </c>
    </row>
    <row r="224" spans="1:6" x14ac:dyDescent="0.25">
      <c r="A224" s="6" t="str">
        <f>IFERROR(VLOOKUP(B224,[1]Availability!$A:$H,4,FALSE),"No Info")</f>
        <v>In portfolio</v>
      </c>
      <c r="B224" s="5" t="s">
        <v>33</v>
      </c>
      <c r="C224" s="7" t="str">
        <f>VLOOKUP(B224,[1]Telefoane!$B:$C,2,0)</f>
        <v>Nokia 225 Negru 4G</v>
      </c>
      <c r="D224" s="8">
        <f>IFERROR(VLOOKUP($B224,[1]Telefoane!$B$1:$BK$65549,60,0),"-")</f>
        <v>32.770000000000003</v>
      </c>
      <c r="E224" s="8">
        <f t="shared" si="9"/>
        <v>39</v>
      </c>
      <c r="F224" s="9" t="e">
        <f>E224*#REF!</f>
        <v>#REF!</v>
      </c>
    </row>
    <row r="225" spans="1:6" x14ac:dyDescent="0.25">
      <c r="A225" s="6" t="str">
        <f>IFERROR(VLOOKUP(B225,[1]Availability!$A:$H,4,FALSE),"No Info")</f>
        <v>In portfolio</v>
      </c>
      <c r="B225" s="5" t="s">
        <v>142</v>
      </c>
      <c r="C225" s="7" t="str">
        <f>VLOOKUP(B225,[1]Telefoane!$B:$C,2,0)</f>
        <v>Nokia 6310 DS Negru 2G</v>
      </c>
      <c r="D225" s="8">
        <f>IFERROR(VLOOKUP($B225,[1]Telefoane!$B$1:$BK$65549,60,0),"-")</f>
        <v>36.130000000000003</v>
      </c>
      <c r="E225" s="8">
        <f t="shared" si="9"/>
        <v>42.99</v>
      </c>
      <c r="F225" s="9" t="e">
        <f>E225*#REF!</f>
        <v>#REF!</v>
      </c>
    </row>
    <row r="226" spans="1:6" hidden="1" x14ac:dyDescent="0.25">
      <c r="A226" s="6" t="str">
        <f>IFERROR(VLOOKUP(B226,[1]Availability!$A:$H,4,FALSE),"No Info")</f>
        <v>End of life</v>
      </c>
      <c r="B226" s="5" t="s">
        <v>58</v>
      </c>
      <c r="C226" s="7" t="str">
        <f>VLOOKUP(B226,[1]Telefoane!$B:$C,2,0)</f>
        <v>Nokia G10 32GB DS Night Blue 4G</v>
      </c>
      <c r="D226" s="8">
        <f>IFERROR(VLOOKUP($B226,[1]Telefoane!$B$1:$BK$65549,60,0),"-")</f>
        <v>92.44</v>
      </c>
      <c r="E226" s="8">
        <f t="shared" si="9"/>
        <v>110</v>
      </c>
      <c r="F226" s="9" t="e">
        <f>E226*#REF!</f>
        <v>#REF!</v>
      </c>
    </row>
    <row r="227" spans="1:6" hidden="1" x14ac:dyDescent="0.25">
      <c r="A227" s="6" t="str">
        <f>IFERROR(VLOOKUP(B227,[1]Availability!$A:$H,4,FALSE),"No Info")</f>
        <v>End of life</v>
      </c>
      <c r="B227" s="5" t="s">
        <v>59</v>
      </c>
      <c r="C227" s="7" t="str">
        <f>VLOOKUP(B227,[1]Telefoane!$B:$C,2,0)</f>
        <v>Nokia G10 32GB DS Dusk 4G</v>
      </c>
      <c r="D227" s="8">
        <f>IFERROR(VLOOKUP($B227,[1]Telefoane!$B$1:$BK$65549,60,0),"-")</f>
        <v>92.44</v>
      </c>
      <c r="E227" s="8">
        <f t="shared" si="9"/>
        <v>110</v>
      </c>
      <c r="F227" s="9" t="e">
        <f>E227*#REF!</f>
        <v>#REF!</v>
      </c>
    </row>
    <row r="228" spans="1:6" x14ac:dyDescent="0.25">
      <c r="A228" s="6" t="str">
        <f>IFERROR(VLOOKUP(B228,[1]Availability!$A:$H,4,FALSE),"No Info")</f>
        <v>In portfolio</v>
      </c>
      <c r="B228" s="5" t="s">
        <v>258</v>
      </c>
      <c r="C228" s="7" t="str">
        <f>VLOOKUP(B228,[1]Telefoane!$B:$C,2,0)</f>
        <v>Nokia G11 32GB Black 4G</v>
      </c>
      <c r="D228" s="8">
        <f>IFERROR(VLOOKUP($B228,[1]Telefoane!$B$1:$BK$65549,60,0),"-")</f>
        <v>98.32</v>
      </c>
      <c r="E228" s="8">
        <f t="shared" si="9"/>
        <v>117</v>
      </c>
      <c r="F228" s="9" t="e">
        <f>E228*#REF!</f>
        <v>#REF!</v>
      </c>
    </row>
    <row r="229" spans="1:6" x14ac:dyDescent="0.25">
      <c r="A229" s="6" t="str">
        <f>IFERROR(VLOOKUP(B229,[1]Availability!$A:$H,4,FALSE),"No Info")</f>
        <v>In portfolio</v>
      </c>
      <c r="B229" s="5" t="s">
        <v>82</v>
      </c>
      <c r="C229" s="7" t="str">
        <f>VLOOKUP(B229,[1]Telefoane!$B:$C,2,0)</f>
        <v>Nokia G50 64GB DS Ocean Blue 5G</v>
      </c>
      <c r="D229" s="8">
        <f>IFERROR(VLOOKUP($B229,[1]Telefoane!$B$1:$BK$65549,60,0),"-")</f>
        <v>178.15</v>
      </c>
      <c r="E229" s="8">
        <f t="shared" si="9"/>
        <v>212</v>
      </c>
      <c r="F229" s="9" t="e">
        <f>E229*#REF!</f>
        <v>#REF!</v>
      </c>
    </row>
    <row r="230" spans="1:6" x14ac:dyDescent="0.25">
      <c r="A230" s="6" t="str">
        <f>IFERROR(VLOOKUP(B230,[1]Availability!$A:$H,4,FALSE),"No Info")</f>
        <v>In portfolio</v>
      </c>
      <c r="B230" s="5" t="s">
        <v>390</v>
      </c>
      <c r="C230" s="7" t="str">
        <f>VLOOKUP(B230,[1]Telefoane!$B:$C,2,0)</f>
        <v>Nokia G60 64GB DS Black 5G</v>
      </c>
      <c r="D230" s="8">
        <f>IFERROR(VLOOKUP($B230,[1]Telefoane!$B$1:$BK$65549,60,0),"-")</f>
        <v>213.45</v>
      </c>
      <c r="E230" s="8">
        <f t="shared" si="9"/>
        <v>254.01</v>
      </c>
      <c r="F230" s="9" t="e">
        <f>E230*#REF!</f>
        <v>#REF!</v>
      </c>
    </row>
    <row r="231" spans="1:6" hidden="1" x14ac:dyDescent="0.25">
      <c r="A231" s="6" t="str">
        <f>IFERROR(VLOOKUP(B231,[1]Availability!$A:$H,4,FALSE),"No Info")</f>
        <v>End of life</v>
      </c>
      <c r="B231" s="5" t="s">
        <v>144</v>
      </c>
      <c r="C231" s="7" t="str">
        <f>VLOOKUP(B231,[1]Telefoane!$B:$C,2,0)</f>
        <v>Oppo A16S 64GB DS Albastru 4G</v>
      </c>
      <c r="D231" s="8">
        <f>IFERROR(VLOOKUP($B231,[1]Telefoane!$B$1:$BK$65549,60,0),"-")</f>
        <v>118.49</v>
      </c>
      <c r="E231" s="8">
        <f t="shared" si="9"/>
        <v>141</v>
      </c>
      <c r="F231" s="9" t="e">
        <f>E231*#REF!</f>
        <v>#REF!</v>
      </c>
    </row>
    <row r="232" spans="1:6" hidden="1" x14ac:dyDescent="0.25">
      <c r="A232" s="6" t="str">
        <f>IFERROR(VLOOKUP(B232,[1]Availability!$A:$H,4,FALSE),"No Info")</f>
        <v>End of life</v>
      </c>
      <c r="B232" s="5" t="s">
        <v>143</v>
      </c>
      <c r="C232" s="7" t="str">
        <f>VLOOKUP(B232,[1]Telefoane!$B:$C,2,0)</f>
        <v>Oppo A16S 64GB DS Negru 4G</v>
      </c>
      <c r="D232" s="8">
        <f>IFERROR(VLOOKUP($B232,[1]Telefoane!$B$1:$BK$65549,60,0),"-")</f>
        <v>118.49</v>
      </c>
      <c r="E232" s="8">
        <f t="shared" si="9"/>
        <v>141</v>
      </c>
      <c r="F232" s="9" t="e">
        <f>E232*#REF!</f>
        <v>#REF!</v>
      </c>
    </row>
    <row r="233" spans="1:6" hidden="1" x14ac:dyDescent="0.25">
      <c r="A233" s="6" t="str">
        <f>IFERROR(VLOOKUP(B233,[1]Availability!$A:$H,4,FALSE),"No Info")</f>
        <v>End of life</v>
      </c>
      <c r="B233" s="5" t="s">
        <v>11</v>
      </c>
      <c r="C233" s="7" t="str">
        <f>VLOOKUP(B233,[1]Telefoane!$B:$C,2,0)</f>
        <v>Oppo A53 Negru 128GB Dual SIM 4G</v>
      </c>
      <c r="D233" s="8">
        <f>IFERROR(VLOOKUP($B233,[1]Telefoane!$B$1:$BK$65549,60,0),"-")</f>
        <v>126.06</v>
      </c>
      <c r="E233" s="8">
        <f t="shared" si="9"/>
        <v>150.01</v>
      </c>
      <c r="F233" s="9" t="e">
        <f>E233*#REF!</f>
        <v>#REF!</v>
      </c>
    </row>
    <row r="234" spans="1:6" hidden="1" x14ac:dyDescent="0.25">
      <c r="A234" s="6" t="str">
        <f>IFERROR(VLOOKUP(B234,[1]Availability!$A:$H,4,FALSE),"No Info")</f>
        <v>End of life</v>
      </c>
      <c r="B234" s="5" t="s">
        <v>53</v>
      </c>
      <c r="C234" s="7" t="str">
        <f>VLOOKUP(B234,[1]Telefoane!$B:$C,2,0)</f>
        <v>Oppo A54 64GB DS Mov 5G</v>
      </c>
      <c r="D234" s="8">
        <f>IFERROR(VLOOKUP($B234,[1]Telefoane!$B$1:$BK$65549,60,0),"-")</f>
        <v>191.6</v>
      </c>
      <c r="E234" s="8">
        <f t="shared" si="9"/>
        <v>228</v>
      </c>
      <c r="F234" s="9" t="e">
        <f>E234*#REF!</f>
        <v>#REF!</v>
      </c>
    </row>
    <row r="235" spans="1:6" hidden="1" x14ac:dyDescent="0.25">
      <c r="A235" s="6" t="str">
        <f>IFERROR(VLOOKUP(B235,[1]Availability!$A:$H,4,FALSE),"No Info")</f>
        <v>End of life</v>
      </c>
      <c r="B235" s="5" t="s">
        <v>52</v>
      </c>
      <c r="C235" s="7" t="str">
        <f>VLOOKUP(B235,[1]Telefoane!$B:$C,2,0)</f>
        <v>Oppo A54 64GB DS Negru 5G</v>
      </c>
      <c r="D235" s="8">
        <f>IFERROR(VLOOKUP($B235,[1]Telefoane!$B$1:$BK$65549,60,0),"-")</f>
        <v>191.6</v>
      </c>
      <c r="E235" s="8">
        <f t="shared" si="9"/>
        <v>228</v>
      </c>
      <c r="F235" s="9" t="e">
        <f>E235*#REF!</f>
        <v>#REF!</v>
      </c>
    </row>
    <row r="236" spans="1:6" hidden="1" x14ac:dyDescent="0.25">
      <c r="A236" s="6" t="str">
        <f>IFERROR(VLOOKUP(B236,[1]Availability!$A:$H,4,FALSE),"No Info")</f>
        <v>End of life</v>
      </c>
      <c r="B236" s="5" t="s">
        <v>166</v>
      </c>
      <c r="C236" s="7" t="str">
        <f>VLOOKUP(B236,[1]Telefoane!$B:$C,2,0)</f>
        <v>Oppo A54S 128GB DS Crystal Black 4G</v>
      </c>
      <c r="D236" s="8">
        <f>IFERROR(VLOOKUP($B236,[1]Telefoane!$B$1:$BK$65549,60,0),"-")</f>
        <v>152.1</v>
      </c>
      <c r="E236" s="8">
        <f t="shared" si="9"/>
        <v>181</v>
      </c>
      <c r="F236" s="9" t="e">
        <f>E236*#REF!</f>
        <v>#REF!</v>
      </c>
    </row>
    <row r="237" spans="1:6" hidden="1" x14ac:dyDescent="0.25">
      <c r="A237" s="6" t="str">
        <f>IFERROR(VLOOKUP(B237,[1]Availability!$A:$H,4,FALSE),"No Info")</f>
        <v>End of life</v>
      </c>
      <c r="B237" s="5" t="s">
        <v>167</v>
      </c>
      <c r="C237" s="7" t="str">
        <f>VLOOKUP(B237,[1]Telefoane!$B:$C,2,0)</f>
        <v>Oppo A54S 128GB DS Pearl Blue 4G</v>
      </c>
      <c r="D237" s="8">
        <f>IFERROR(VLOOKUP($B237,[1]Telefoane!$B$1:$BK$65549,60,0),"-")</f>
        <v>152.1</v>
      </c>
      <c r="E237" s="8">
        <f t="shared" si="9"/>
        <v>181</v>
      </c>
      <c r="F237" s="9" t="e">
        <f>E237*#REF!</f>
        <v>#REF!</v>
      </c>
    </row>
    <row r="238" spans="1:6" hidden="1" x14ac:dyDescent="0.25">
      <c r="A238" s="6" t="str">
        <f>IFERROR(VLOOKUP(B238,[1]Availability!$A:$H,4,FALSE),"No Info")</f>
        <v>End of life</v>
      </c>
      <c r="B238" s="5" t="s">
        <v>392</v>
      </c>
      <c r="C238" s="7" t="str">
        <f>VLOOKUP(B238,[1]Telefoane!$B:$C,2,0)</f>
        <v>OPPO A57S 64GB DS Sky Blue 4G</v>
      </c>
      <c r="D238" s="8">
        <f>IFERROR(VLOOKUP($B238,[1]Telefoane!$B$1:$BK$65549,60,0),"-")</f>
        <v>145.38</v>
      </c>
      <c r="E238" s="8">
        <f t="shared" si="9"/>
        <v>173</v>
      </c>
      <c r="F238" s="9" t="e">
        <f>E238*#REF!</f>
        <v>#REF!</v>
      </c>
    </row>
    <row r="239" spans="1:6" x14ac:dyDescent="0.25">
      <c r="A239" s="6" t="str">
        <f>IFERROR(VLOOKUP(B239,[1]Availability!$A:$H,4,FALSE),"No Info")</f>
        <v>In portfolio</v>
      </c>
      <c r="B239" s="5" t="s">
        <v>393</v>
      </c>
      <c r="C239" s="7" t="str">
        <f>VLOOKUP(B239,[1]Telefoane!$B:$C,2,0)</f>
        <v>OPPO A57S 64GB DS Starry Black 4G</v>
      </c>
      <c r="D239" s="8">
        <f>IFERROR(VLOOKUP($B239,[1]Telefoane!$B$1:$BK$65549,60,0),"-")</f>
        <v>145.38</v>
      </c>
      <c r="E239" s="8">
        <f t="shared" si="9"/>
        <v>173</v>
      </c>
      <c r="F239" s="9" t="e">
        <f>E239*#REF!</f>
        <v>#REF!</v>
      </c>
    </row>
    <row r="240" spans="1:6" x14ac:dyDescent="0.25">
      <c r="A240" s="6" t="str">
        <f>IFERROR(VLOOKUP(B240,[1]Availability!$A:$H,4,FALSE),"No Info")</f>
        <v>In portfolio</v>
      </c>
      <c r="B240" s="5" t="s">
        <v>290</v>
      </c>
      <c r="C240" s="7" t="str">
        <f>VLOOKUP(B240,[1]Telefoane!$B:$C,2,0)</f>
        <v>OPPO A77 64GB DS Midnight Black 5G</v>
      </c>
      <c r="D240" s="8">
        <f>IFERROR(VLOOKUP($B240,[1]Telefoane!$B$1:$BK$65549,60,0),"-")</f>
        <v>200</v>
      </c>
      <c r="E240" s="8">
        <f t="shared" si="9"/>
        <v>238</v>
      </c>
      <c r="F240" s="9" t="e">
        <f>E240*#REF!</f>
        <v>#REF!</v>
      </c>
    </row>
    <row r="241" spans="1:6" x14ac:dyDescent="0.25">
      <c r="A241" s="6" t="str">
        <f>IFERROR(VLOOKUP(B241,[1]Availability!$A:$H,4,FALSE),"No Info")</f>
        <v>In portfolio</v>
      </c>
      <c r="B241" s="5" t="s">
        <v>289</v>
      </c>
      <c r="C241" s="7" t="str">
        <f>VLOOKUP(B241,[1]Telefoane!$B:$C,2,0)</f>
        <v>OPPO A77 64GB DS Ocean Blue 5G</v>
      </c>
      <c r="D241" s="8">
        <f>IFERROR(VLOOKUP($B241,[1]Telefoane!$B$1:$BK$65549,60,0),"-")</f>
        <v>200</v>
      </c>
      <c r="E241" s="8">
        <f t="shared" si="9"/>
        <v>238</v>
      </c>
      <c r="F241" s="9" t="e">
        <f>E241*#REF!</f>
        <v>#REF!</v>
      </c>
    </row>
    <row r="242" spans="1:6" x14ac:dyDescent="0.25">
      <c r="A242" s="6" t="str">
        <f>IFERROR(VLOOKUP(B242,[1]Availability!$A:$H,4,FALSE),"No Info")</f>
        <v>In portfolio</v>
      </c>
      <c r="B242" s="5" t="s">
        <v>246</v>
      </c>
      <c r="C242" s="7" t="str">
        <f>VLOOKUP(B242,[1]Telefoane!$B:$C,2,0)</f>
        <v>Oppo Find X5 Pro 256DS Glaze Black 5G</v>
      </c>
      <c r="D242" s="8">
        <f>IFERROR(VLOOKUP($B242,[1]Telefoane!$B$1:$BK$65549,60,0),"-")</f>
        <v>1073.1099999999999</v>
      </c>
      <c r="E242" s="8">
        <f t="shared" si="9"/>
        <v>1277</v>
      </c>
      <c r="F242" s="9" t="e">
        <f>E242*#REF!</f>
        <v>#REF!</v>
      </c>
    </row>
    <row r="243" spans="1:6" hidden="1" x14ac:dyDescent="0.25">
      <c r="A243" s="6" t="str">
        <f>IFERROR(VLOOKUP(B243,[1]Availability!$A:$H,4,FALSE),"No Info")</f>
        <v>End of life</v>
      </c>
      <c r="B243" s="5" t="s">
        <v>42</v>
      </c>
      <c r="C243" s="7" t="str">
        <f>VLOOKUP(B243,[1]Telefoane!$B:$C,2,0)</f>
        <v>Oppo Reno 4Z 128GB DS Negru 5G</v>
      </c>
      <c r="D243" s="8">
        <f>IFERROR(VLOOKUP($B243,[1]Telefoane!$B$1:$BK$65549,60,0),"-")</f>
        <v>265.55</v>
      </c>
      <c r="E243" s="8">
        <f t="shared" si="9"/>
        <v>316</v>
      </c>
      <c r="F243" s="9" t="e">
        <f>E243*#REF!</f>
        <v>#REF!</v>
      </c>
    </row>
    <row r="244" spans="1:6" hidden="1" x14ac:dyDescent="0.25">
      <c r="A244" s="6" t="str">
        <f>IFERROR(VLOOKUP(B244,[1]Availability!$A:$H,4,FALSE),"No Info")</f>
        <v>End of life</v>
      </c>
      <c r="B244" s="5" t="s">
        <v>154</v>
      </c>
      <c r="C244" s="7" t="str">
        <f>VLOOKUP(B244,[1]Telefoane!$B:$C,2,0)</f>
        <v>Oppo Reno 6 128GB DS Arctic Blue 5G</v>
      </c>
      <c r="D244" s="8">
        <f>IFERROR(VLOOKUP($B244,[1]Telefoane!$B$1:$BK$65549,60,0),"-")</f>
        <v>393.28</v>
      </c>
      <c r="E244" s="8">
        <f t="shared" si="9"/>
        <v>468</v>
      </c>
      <c r="F244" s="9" t="e">
        <f>E244*#REF!</f>
        <v>#REF!</v>
      </c>
    </row>
    <row r="245" spans="1:6" hidden="1" x14ac:dyDescent="0.25">
      <c r="A245" s="6" t="str">
        <f>IFERROR(VLOOKUP(B245,[1]Availability!$A:$H,4,FALSE),"No Info")</f>
        <v>End of life</v>
      </c>
      <c r="B245" s="5" t="s">
        <v>153</v>
      </c>
      <c r="C245" s="7" t="str">
        <f>VLOOKUP(B245,[1]Telefoane!$B:$C,2,0)</f>
        <v>Oppo Reno 6 128GB DS Stellar Black 5G</v>
      </c>
      <c r="D245" s="8">
        <f>IFERROR(VLOOKUP($B245,[1]Telefoane!$B$1:$BK$65549,60,0),"-")</f>
        <v>393.28</v>
      </c>
      <c r="E245" s="8">
        <f t="shared" si="9"/>
        <v>468</v>
      </c>
      <c r="F245" s="9" t="e">
        <f>E245*#REF!</f>
        <v>#REF!</v>
      </c>
    </row>
    <row r="246" spans="1:6" hidden="1" x14ac:dyDescent="0.25">
      <c r="A246" s="6" t="str">
        <f>IFERROR(VLOOKUP(B246,[1]Availability!$A:$H,4,FALSE),"No Info")</f>
        <v>End of life</v>
      </c>
      <c r="B246" s="5" t="s">
        <v>131</v>
      </c>
      <c r="C246" s="7" t="str">
        <f>VLOOKUP(B246,[1]Telefoane!$B:$C,2,0)</f>
        <v>Oppo Reno 6 Pro 256GB DS Arctic Blue 5G</v>
      </c>
      <c r="D246" s="8">
        <f>IFERROR(VLOOKUP($B246,[1]Telefoane!$B$1:$BK$65549,60,0),"-")</f>
        <v>600.85</v>
      </c>
      <c r="E246" s="8">
        <f t="shared" si="9"/>
        <v>715.01</v>
      </c>
      <c r="F246" s="9" t="e">
        <f>E246*#REF!</f>
        <v>#REF!</v>
      </c>
    </row>
    <row r="247" spans="1:6" hidden="1" x14ac:dyDescent="0.25">
      <c r="A247" s="6" t="str">
        <f>IFERROR(VLOOKUP(B247,[1]Availability!$A:$H,4,FALSE),"No Info")</f>
        <v>End of life</v>
      </c>
      <c r="B247" s="5" t="s">
        <v>132</v>
      </c>
      <c r="C247" s="7" t="str">
        <f>VLOOKUP(B247,[1]Telefoane!$B:$C,2,0)</f>
        <v>Oppo Reno 6 Pro 256GB DS Lunar Grey 5G</v>
      </c>
      <c r="D247" s="8">
        <f>IFERROR(VLOOKUP($B247,[1]Telefoane!$B$1:$BK$65549,60,0),"-")</f>
        <v>600.85</v>
      </c>
      <c r="E247" s="8">
        <f t="shared" si="9"/>
        <v>715.01</v>
      </c>
      <c r="F247" s="9" t="e">
        <f>E247*#REF!</f>
        <v>#REF!</v>
      </c>
    </row>
    <row r="248" spans="1:6" hidden="1" x14ac:dyDescent="0.25">
      <c r="A248" s="6" t="str">
        <f>IFERROR(VLOOKUP(B248,[1]Availability!$A:$H,4,FALSE),"No Info")</f>
        <v>End of life</v>
      </c>
      <c r="B248" s="5" t="s">
        <v>251</v>
      </c>
      <c r="C248" s="7" t="str">
        <f>VLOOKUP(B248,[1]Telefoane!$B:$C,2,0)</f>
        <v>Oppo Reno 7 256GB DS Starry Black 5G</v>
      </c>
      <c r="D248" s="8">
        <f>IFERROR(VLOOKUP($B248,[1]Telefoane!$B$1:$BK$65549,60,0),"-")</f>
        <v>414.29</v>
      </c>
      <c r="E248" s="8">
        <f t="shared" si="9"/>
        <v>493.01</v>
      </c>
      <c r="F248" s="9" t="e">
        <f>E248*#REF!</f>
        <v>#REF!</v>
      </c>
    </row>
    <row r="249" spans="1:6" hidden="1" x14ac:dyDescent="0.25">
      <c r="A249" s="6" t="str">
        <f>IFERROR(VLOOKUP(B249,[1]Availability!$A:$H,4,FALSE),"No Info")</f>
        <v>End of life</v>
      </c>
      <c r="B249" s="5" t="s">
        <v>252</v>
      </c>
      <c r="C249" s="7" t="str">
        <f>VLOOKUP(B249,[1]Telefoane!$B:$C,2,0)</f>
        <v>Oppo Reno 7 256GB DS Startrails Blue 5G</v>
      </c>
      <c r="D249" s="8">
        <f>IFERROR(VLOOKUP($B249,[1]Telefoane!$B$1:$BK$65549,60,0),"-")</f>
        <v>414.29</v>
      </c>
      <c r="E249" s="8">
        <f t="shared" si="9"/>
        <v>493.01</v>
      </c>
      <c r="F249" s="9" t="e">
        <f>E249*#REF!</f>
        <v>#REF!</v>
      </c>
    </row>
    <row r="250" spans="1:6" x14ac:dyDescent="0.25">
      <c r="A250" s="6" t="str">
        <f>IFERROR(VLOOKUP(B250,[1]Availability!$A:$H,4,FALSE),"No Info")</f>
        <v>In portfolio</v>
      </c>
      <c r="B250" s="5" t="s">
        <v>275</v>
      </c>
      <c r="C250" s="7" t="str">
        <f>VLOOKUP(B250,[1]Telefoane!$B:$C,2,0)</f>
        <v>Oppo Reno 7 Lite 128GB DS Cosmic Black 5G</v>
      </c>
      <c r="D250" s="8">
        <f>IFERROR(VLOOKUP($B250,[1]Telefoane!$B$1:$BK$65549,60,0),"-")</f>
        <v>307.56</v>
      </c>
      <c r="E250" s="8">
        <f t="shared" si="9"/>
        <v>366</v>
      </c>
      <c r="F250" s="9" t="e">
        <f>E250*#REF!</f>
        <v>#REF!</v>
      </c>
    </row>
    <row r="251" spans="1:6" hidden="1" x14ac:dyDescent="0.25">
      <c r="A251" s="6" t="str">
        <f>IFERROR(VLOOKUP(B251,[1]Availability!$A:$H,4,FALSE),"No Info")</f>
        <v>End of life</v>
      </c>
      <c r="B251" s="5" t="s">
        <v>276</v>
      </c>
      <c r="C251" s="7" t="str">
        <f>VLOOKUP(B251,[1]Telefoane!$B:$C,2,0)</f>
        <v>Oppo Reno 7 Lite 128GB DS Rainbow Spectrum 5G</v>
      </c>
      <c r="D251" s="8">
        <f>IFERROR(VLOOKUP($B251,[1]Telefoane!$B$1:$BK$65549,60,0),"-")</f>
        <v>307.56</v>
      </c>
      <c r="E251" s="8">
        <f t="shared" si="9"/>
        <v>366</v>
      </c>
      <c r="F251" s="9" t="e">
        <f>E251*#REF!</f>
        <v>#REF!</v>
      </c>
    </row>
    <row r="252" spans="1:6" hidden="1" x14ac:dyDescent="0.25">
      <c r="A252" s="6" t="str">
        <f>IFERROR(VLOOKUP(B252,[1]Availability!$A:$H,4,FALSE),"No Info")</f>
        <v>End of life</v>
      </c>
      <c r="B252" s="5" t="s">
        <v>410</v>
      </c>
      <c r="C252" s="7" t="str">
        <f>VLOOKUP(B252,[1]Telefoane!$B:$C,2,0)</f>
        <v>Oppo Reno 8 256GB DS Shimmer Black 5G</v>
      </c>
      <c r="D252" s="8">
        <f>IFERROR(VLOOKUP($B252,[1]Telefoane!$B$1:$BK$65549,60,0),"-")</f>
        <v>484.03</v>
      </c>
      <c r="E252" s="8">
        <f t="shared" si="9"/>
        <v>576</v>
      </c>
      <c r="F252" s="9" t="e">
        <f>E252*#REF!</f>
        <v>#REF!</v>
      </c>
    </row>
    <row r="253" spans="1:6" hidden="1" x14ac:dyDescent="0.25">
      <c r="A253" s="6" t="str">
        <f>IFERROR(VLOOKUP(B253,[1]Availability!$A:$H,4,FALSE),"No Info")</f>
        <v>End of life</v>
      </c>
      <c r="B253" s="5" t="s">
        <v>409</v>
      </c>
      <c r="C253" s="7" t="str">
        <f>VLOOKUP(B253,[1]Telefoane!$B:$C,2,0)</f>
        <v>Oppo Reno 8 256GB DS Shimmer Gold 5G</v>
      </c>
      <c r="D253" s="8">
        <f>IFERROR(VLOOKUP($B253,[1]Telefoane!$B$1:$BK$65549,60,0),"-")</f>
        <v>484.03</v>
      </c>
      <c r="E253" s="8">
        <f t="shared" si="9"/>
        <v>576</v>
      </c>
      <c r="F253" s="9" t="e">
        <f>E253*#REF!</f>
        <v>#REF!</v>
      </c>
    </row>
    <row r="254" spans="1:6" x14ac:dyDescent="0.25">
      <c r="A254" s="6" t="str">
        <f>IFERROR(VLOOKUP(B254,[1]Availability!$A:$H,4,FALSE),"No Info")</f>
        <v>In portfolio</v>
      </c>
      <c r="B254" s="5" t="s">
        <v>411</v>
      </c>
      <c r="C254" s="7" t="str">
        <f>VLOOKUP(B254,[1]Telefoane!$B:$C,2,0)</f>
        <v>Oppo Reno 8 PRO 256GB DS Glazed Black 5G</v>
      </c>
      <c r="D254" s="8">
        <f>IFERROR(VLOOKUP($B254,[1]Telefoane!$B$1:$BK$65549,60,0),"-")</f>
        <v>647.05999999999995</v>
      </c>
      <c r="E254" s="8">
        <f t="shared" si="9"/>
        <v>770</v>
      </c>
      <c r="F254" s="9" t="e">
        <f>E254*#REF!</f>
        <v>#REF!</v>
      </c>
    </row>
    <row r="255" spans="1:6" x14ac:dyDescent="0.25">
      <c r="A255" s="6" t="str">
        <f>IFERROR(VLOOKUP(B255,[1]Availability!$A:$H,4,FALSE),"No Info")</f>
        <v>On demand</v>
      </c>
      <c r="B255" s="5" t="s">
        <v>412</v>
      </c>
      <c r="C255" s="7" t="str">
        <f>VLOOKUP(B255,[1]Telefoane!$B:$C,2,0)</f>
        <v>Oppo Reno 8 PRO 256GB DS Glazed Green 5G</v>
      </c>
      <c r="D255" s="8">
        <f>IFERROR(VLOOKUP($B255,[1]Telefoane!$B$1:$BK$65549,60,0),"-")</f>
        <v>647.05999999999995</v>
      </c>
      <c r="E255" s="8">
        <f t="shared" si="9"/>
        <v>770</v>
      </c>
      <c r="F255" s="9" t="e">
        <f>E255*#REF!</f>
        <v>#REF!</v>
      </c>
    </row>
    <row r="256" spans="1:6" x14ac:dyDescent="0.25">
      <c r="A256" s="6" t="str">
        <f>IFERROR(VLOOKUP(B256,[1]Availability!$A:$H,4,FALSE),"No Info")</f>
        <v>No Info</v>
      </c>
      <c r="B256" s="5" t="s">
        <v>280</v>
      </c>
      <c r="C256" s="7" t="str">
        <f>VLOOKUP(B256,[1]Telefoane!$B:$C,2,0)</f>
        <v>Pachet Honor Magic 4 Pro 256GB DS Black 5G cu Honor Watch GS3</v>
      </c>
      <c r="D256" s="8">
        <f>IFERROR(VLOOKUP($B256,[1]Telefoane!$B$1:$BK$65549,60,0),"-")</f>
        <v>858.83</v>
      </c>
      <c r="E256" s="8">
        <f t="shared" si="9"/>
        <v>1022.01</v>
      </c>
      <c r="F256" s="9" t="e">
        <f>E256*#REF!</f>
        <v>#REF!</v>
      </c>
    </row>
    <row r="257" spans="1:6" x14ac:dyDescent="0.25">
      <c r="A257" s="6" t="str">
        <f>IFERROR(VLOOKUP(B257,[1]Availability!$A:$H,4,FALSE),"No Info")</f>
        <v>On demand</v>
      </c>
      <c r="B257" s="5" t="s">
        <v>413</v>
      </c>
      <c r="C257" s="7" t="str">
        <f>VLOOKUP(B257,[1]Telefoane!$B:$C,2,0)</f>
        <v>Pachet Huawei Mate 50 Pro 256GB DS Black 4G cu Huawei FreeBuds</v>
      </c>
      <c r="D257" s="8">
        <f>IFERROR(VLOOKUP($B257,[1]Telefoane!$B$1:$BK$65549,60,0),"-")</f>
        <v>1020.17</v>
      </c>
      <c r="E257" s="8">
        <f t="shared" si="9"/>
        <v>1214</v>
      </c>
      <c r="F257" s="9" t="e">
        <f>E257*#REF!</f>
        <v>#REF!</v>
      </c>
    </row>
    <row r="258" spans="1:6" hidden="1" x14ac:dyDescent="0.25">
      <c r="A258" s="6" t="str">
        <f>IFERROR(VLOOKUP(B258,[1]Availability!$A:$H,4,FALSE),"No Info")</f>
        <v>End of life</v>
      </c>
      <c r="B258" s="5" t="s">
        <v>400</v>
      </c>
      <c r="C258" s="7" t="str">
        <f>VLOOKUP(B258,[1]Telefoane!$B:$C,2,0)</f>
        <v>Pachet Huawei Nova 10 128GB DS Starry Black 4G FreeBuds Pro 2</v>
      </c>
      <c r="D258" s="8">
        <f>IFERROR(VLOOKUP($B258,[1]Telefoane!$B$1:$BK$65549,60,0),"-")</f>
        <v>370.59</v>
      </c>
      <c r="E258" s="8">
        <f t="shared" si="9"/>
        <v>441</v>
      </c>
      <c r="F258" s="9" t="e">
        <f>E258*#REF!</f>
        <v>#REF!</v>
      </c>
    </row>
    <row r="259" spans="1:6" hidden="1" x14ac:dyDescent="0.25">
      <c r="A259" s="6" t="str">
        <f>IFERROR(VLOOKUP(B259,[1]Availability!$A:$H,4,FALSE),"No Info")</f>
        <v>End of life</v>
      </c>
      <c r="B259" s="5" t="s">
        <v>399</v>
      </c>
      <c r="C259" s="7" t="str">
        <f>VLOOKUP(B259,[1]Telefoane!$B:$C,2,0)</f>
        <v>Pachet Huawei Nova 10 128GB DS Starry Silver 4G FreeBuds Pro 2</v>
      </c>
      <c r="D259" s="8">
        <f>IFERROR(VLOOKUP($B259,[1]Telefoane!$B$1:$BK$65549,60,0),"-")</f>
        <v>370.59</v>
      </c>
      <c r="E259" s="8">
        <f t="shared" si="9"/>
        <v>441</v>
      </c>
      <c r="F259" s="9" t="e">
        <f>E259*#REF!</f>
        <v>#REF!</v>
      </c>
    </row>
    <row r="260" spans="1:6" hidden="1" x14ac:dyDescent="0.25">
      <c r="A260" s="6" t="str">
        <f>IFERROR(VLOOKUP(B260,[1]Availability!$A:$H,4,FALSE),"No Info")</f>
        <v>End of life</v>
      </c>
      <c r="B260" s="5" t="s">
        <v>304</v>
      </c>
      <c r="C260" s="7" t="str">
        <f>VLOOKUP(B260,[1]Telefoane!$B:$C,2,0)</f>
        <v>Pachet Huawei Nova Y90 128GB Black DS 4G cu Huawei Band 7 Black</v>
      </c>
      <c r="D260" s="8">
        <f>IFERROR(VLOOKUP($B260,[1]Telefoane!$B$1:$BK$65549,60,0),"-")</f>
        <v>231.94</v>
      </c>
      <c r="E260" s="8">
        <f t="shared" si="9"/>
        <v>276.01</v>
      </c>
      <c r="F260" s="9" t="e">
        <f>E260*#REF!</f>
        <v>#REF!</v>
      </c>
    </row>
    <row r="261" spans="1:6" x14ac:dyDescent="0.25">
      <c r="A261" s="6" t="str">
        <f>IFERROR(VLOOKUP(B261,[1]Availability!$A:$H,4,FALSE),"No Info")</f>
        <v>On demand</v>
      </c>
      <c r="B261" s="5" t="s">
        <v>407</v>
      </c>
      <c r="C261" s="7" t="str">
        <f>VLOOKUP(B261,[1]Telefoane!$B:$C,2,0)</f>
        <v>Pachet Laptop Lenovo L15 G3 15inch i7 16GB 512GB SSD W11P cu R219</v>
      </c>
      <c r="D261" s="10">
        <f>IFERROR(VLOOKUP($B261,[1]Telefoane!$B$1:$BK$65549,60,0),"-")</f>
        <v>1087.27</v>
      </c>
      <c r="E261" s="10">
        <f t="shared" si="9"/>
        <v>1293.8499999999999</v>
      </c>
      <c r="F261" s="11" t="e">
        <f>E261*#REF!</f>
        <v>#REF!</v>
      </c>
    </row>
    <row r="262" spans="1:6" x14ac:dyDescent="0.25">
      <c r="A262" s="6" t="str">
        <f>IFERROR(VLOOKUP(B262,[1]Availability!$A:$H,4,FALSE),"No Info")</f>
        <v>No Info</v>
      </c>
      <c r="B262" s="5" t="s">
        <v>398</v>
      </c>
      <c r="C262" s="7" t="str">
        <f>VLOOKUP(B262,[1]Telefoane!$B:$C,2,0)</f>
        <v>Pachet Nokia G60 64GB Negru cu Gadget Nokia Go Earbuds2 Plus</v>
      </c>
      <c r="D262" s="8">
        <f>IFERROR(VLOOKUP($B262,[1]Telefoane!$B$1:$BK$65549,60,0),"-")</f>
        <v>235.29999999999998</v>
      </c>
      <c r="E262" s="8">
        <f t="shared" si="9"/>
        <v>280.01</v>
      </c>
      <c r="F262" s="9" t="e">
        <f>E262*#REF!</f>
        <v>#REF!</v>
      </c>
    </row>
    <row r="263" spans="1:6" x14ac:dyDescent="0.25">
      <c r="A263" s="6" t="str">
        <f>IFERROR(VLOOKUP(B263,[1]Availability!$A:$H,4,FALSE),"No Info")</f>
        <v>On demand</v>
      </c>
      <c r="B263" s="5" t="s">
        <v>306</v>
      </c>
      <c r="C263" s="7" t="str">
        <f>VLOOKUP(B263,[1]Telefoane!$B:$C,2,0)</f>
        <v>Pachet Oppo A77 64GB DS Midnight Black 5G cu Oppo Enco Buds</v>
      </c>
      <c r="D263" s="8">
        <f>IFERROR(VLOOKUP($B263,[1]Telefoane!$B$1:$BK$65549,60,0),"-")</f>
        <v>200</v>
      </c>
      <c r="E263" s="8">
        <f t="shared" si="9"/>
        <v>238</v>
      </c>
      <c r="F263" s="9" t="e">
        <f>E263*#REF!</f>
        <v>#REF!</v>
      </c>
    </row>
    <row r="264" spans="1:6" x14ac:dyDescent="0.25">
      <c r="A264" s="6" t="str">
        <f>IFERROR(VLOOKUP(B264,[1]Availability!$A:$H,4,FALSE),"No Info")</f>
        <v>On demand</v>
      </c>
      <c r="B264" s="5" t="s">
        <v>305</v>
      </c>
      <c r="C264" s="7" t="str">
        <f>VLOOKUP(B264,[1]Telefoane!$B:$C,2,0)</f>
        <v>Pachet Oppo A77 64GB DS Ocean Blue 5G cu Oppo Enco Buds</v>
      </c>
      <c r="D264" s="8">
        <f>IFERROR(VLOOKUP($B264,[1]Telefoane!$B$1:$BK$65549,60,0),"-")</f>
        <v>200</v>
      </c>
      <c r="E264" s="8">
        <f t="shared" si="9"/>
        <v>238</v>
      </c>
      <c r="F264" s="9" t="e">
        <f>E264*#REF!</f>
        <v>#REF!</v>
      </c>
    </row>
    <row r="265" spans="1:6" hidden="1" x14ac:dyDescent="0.25">
      <c r="A265" s="6" t="str">
        <f>IFERROR(VLOOKUP(B265,[1]Availability!$A:$H,4,FALSE),"No Info")</f>
        <v>End of life</v>
      </c>
      <c r="B265" s="5" t="s">
        <v>133</v>
      </c>
      <c r="C265" s="7" t="str">
        <f>VLOOKUP(B265,[1]Telefoane!$B:$C,2,0)</f>
        <v>Pachet Oppo Reno 6 Pro 256GB DS Arctic Blue 5G cu Casti Oppo Enco W52 White</v>
      </c>
      <c r="D265" s="8">
        <f>IFERROR(VLOOKUP($B265,[1]Telefoane!$B$1:$BK$65549,60,0),"-")</f>
        <v>600.85</v>
      </c>
      <c r="E265" s="8">
        <f t="shared" ref="E265:E328" si="10">IFERROR(ROUND(D265*1.19,2),"-")</f>
        <v>715.01</v>
      </c>
      <c r="F265" s="9" t="e">
        <f>E265*#REF!</f>
        <v>#REF!</v>
      </c>
    </row>
    <row r="266" spans="1:6" hidden="1" x14ac:dyDescent="0.25">
      <c r="A266" s="6" t="str">
        <f>IFERROR(VLOOKUP(B266,[1]Availability!$A:$H,4,FALSE),"No Info")</f>
        <v>End of life</v>
      </c>
      <c r="B266" s="5" t="s">
        <v>273</v>
      </c>
      <c r="C266" s="7" t="str">
        <f>VLOOKUP(B266,[1]Telefoane!$B:$C,2,0)</f>
        <v>Pachet Oppo Reno 7 Lite 128GB DS Cosmic Black 5G cu OPPO Enco Buds</v>
      </c>
      <c r="D266" s="8">
        <f>IFERROR(VLOOKUP($B266,[1]Telefoane!$B$1:$BK$65549,60,0),"-")</f>
        <v>307.56</v>
      </c>
      <c r="E266" s="8">
        <f t="shared" si="10"/>
        <v>366</v>
      </c>
      <c r="F266" s="9" t="e">
        <f>E266*#REF!</f>
        <v>#REF!</v>
      </c>
    </row>
    <row r="267" spans="1:6" hidden="1" x14ac:dyDescent="0.25">
      <c r="A267" s="6" t="str">
        <f>IFERROR(VLOOKUP(B267,[1]Availability!$A:$H,4,FALSE),"No Info")</f>
        <v>End of life</v>
      </c>
      <c r="B267" s="5" t="s">
        <v>274</v>
      </c>
      <c r="C267" s="7" t="str">
        <f>VLOOKUP(B267,[1]Telefoane!$B:$C,2,0)</f>
        <v>Pachet Oppo Reno 7 Lite 128GB DS Rainbow Spectrum 5G cu OPPO Enco Buds</v>
      </c>
      <c r="D267" s="8">
        <f>IFERROR(VLOOKUP($B267,[1]Telefoane!$B$1:$BK$65549,60,0),"-")</f>
        <v>307.56</v>
      </c>
      <c r="E267" s="8">
        <f t="shared" si="10"/>
        <v>366</v>
      </c>
      <c r="F267" s="9" t="e">
        <f>E267*#REF!</f>
        <v>#REF!</v>
      </c>
    </row>
    <row r="268" spans="1:6" hidden="1" x14ac:dyDescent="0.25">
      <c r="A268" s="6" t="str">
        <f>IFERROR(VLOOKUP(B268,[1]Availability!$A:$H,4,FALSE),"No Info")</f>
        <v>End of life</v>
      </c>
      <c r="B268" s="5" t="s">
        <v>212</v>
      </c>
      <c r="C268" s="7" t="str">
        <f>VLOOKUP(B268,[1]Telefoane!$B:$C,2,0)</f>
        <v>Pachet Realme GT2 128GB DS Steel Black 5G cu Realme Watch 2 Pro</v>
      </c>
      <c r="D268" s="8">
        <f>IFERROR(VLOOKUP($B268,[1]Telefoane!$B$1:$BK$65549,60,0),"-")</f>
        <v>403.36</v>
      </c>
      <c r="E268" s="8">
        <f t="shared" si="10"/>
        <v>480</v>
      </c>
      <c r="F268" s="9" t="e">
        <f>E268*#REF!</f>
        <v>#REF!</v>
      </c>
    </row>
    <row r="269" spans="1:6" x14ac:dyDescent="0.25">
      <c r="A269" s="6" t="str">
        <f>IFERROR(VLOOKUP(B269,[1]Availability!$A:$H,4,FALSE),"No Info")</f>
        <v>No Info</v>
      </c>
      <c r="B269" s="5" t="s">
        <v>405</v>
      </c>
      <c r="C269" s="7" t="str">
        <f>VLOOKUP(B269,[1]Telefoane!$B:$C,2,0)</f>
        <v>Pachet Sony Xperia 10IV + Casti Sony WH-C500 </v>
      </c>
      <c r="D269" s="8">
        <f>IFERROR(VLOOKUP($B269,[1]Telefoane!$B$1:$BK$65549,60,0),"-")</f>
        <v>374.79</v>
      </c>
      <c r="E269" s="8">
        <f t="shared" si="10"/>
        <v>446</v>
      </c>
      <c r="F269" s="9" t="e">
        <f>E269*#REF!</f>
        <v>#REF!</v>
      </c>
    </row>
    <row r="270" spans="1:6" x14ac:dyDescent="0.25">
      <c r="A270" s="6" t="str">
        <f>IFERROR(VLOOKUP(B270,[1]Availability!$A:$H,4,FALSE),"No Info")</f>
        <v>In portfolio</v>
      </c>
      <c r="B270" s="5" t="s">
        <v>404</v>
      </c>
      <c r="C270" s="7" t="str">
        <f>VLOOKUP(B270,[1]Telefoane!$B:$C,2,0)</f>
        <v>Pachet Sony Xperia 5 IV 128GB DS Black 5G+Casti Sony LinkBuds</v>
      </c>
      <c r="D270" s="8">
        <f>IFERROR(VLOOKUP($B270,[1]Telefoane!$B$1:$BK$65549,60,0),"-")</f>
        <v>794.96</v>
      </c>
      <c r="E270" s="8">
        <f t="shared" si="10"/>
        <v>946</v>
      </c>
      <c r="F270" s="9" t="e">
        <f>E270*#REF!</f>
        <v>#REF!</v>
      </c>
    </row>
    <row r="271" spans="1:6" hidden="1" x14ac:dyDescent="0.25">
      <c r="A271" s="6" t="str">
        <f>IFERROR(VLOOKUP(B271,[1]Availability!$A:$H,4,FALSE),"No Info")</f>
        <v>End of life</v>
      </c>
      <c r="B271" s="5" t="s">
        <v>146</v>
      </c>
      <c r="C271" s="7" t="str">
        <f>VLOOKUP(B271,[1]Telefoane!$B:$C,2,0)</f>
        <v>Realme 8i 128GB DS Black 4G</v>
      </c>
      <c r="D271" s="8">
        <f>IFERROR(VLOOKUP($B271,[1]Telefoane!$B$1:$BK$65549,60,0),"-")</f>
        <v>154.62</v>
      </c>
      <c r="E271" s="8">
        <f t="shared" si="10"/>
        <v>184</v>
      </c>
      <c r="F271" s="9" t="e">
        <f>E271*#REF!</f>
        <v>#REF!</v>
      </c>
    </row>
    <row r="272" spans="1:6" hidden="1" x14ac:dyDescent="0.25">
      <c r="A272" s="6" t="str">
        <f>IFERROR(VLOOKUP(B272,[1]Availability!$A:$H,4,FALSE),"No Info")</f>
        <v>End of life</v>
      </c>
      <c r="B272" s="5" t="s">
        <v>279</v>
      </c>
      <c r="C272" s="7" t="str">
        <f>VLOOKUP(B272,[1]Telefoane!$B:$C,2,0)</f>
        <v>Realme 9 128GB DS Black 5G</v>
      </c>
      <c r="D272" s="8">
        <f>IFERROR(VLOOKUP($B272,[1]Telefoane!$B$1:$BK$65549,60,0),"-")</f>
        <v>217.64999999999998</v>
      </c>
      <c r="E272" s="8">
        <f t="shared" si="10"/>
        <v>259</v>
      </c>
      <c r="F272" s="9" t="e">
        <f>E272*#REF!</f>
        <v>#REF!</v>
      </c>
    </row>
    <row r="273" spans="1:6" hidden="1" x14ac:dyDescent="0.25">
      <c r="A273" s="6" t="str">
        <f>IFERROR(VLOOKUP(B273,[1]Availability!$A:$H,4,FALSE),"No Info")</f>
        <v>End of life</v>
      </c>
      <c r="B273" s="5" t="s">
        <v>145</v>
      </c>
      <c r="C273" s="7" t="str">
        <f>VLOOKUP(B273,[1]Telefoane!$B:$C,2,0)</f>
        <v>Realme C21 64GB DS Black 4G</v>
      </c>
      <c r="D273" s="8">
        <f>IFERROR(VLOOKUP($B273,[1]Telefoane!$B$1:$BK$65549,60,0),"-")</f>
        <v>96.64</v>
      </c>
      <c r="E273" s="8">
        <f t="shared" si="10"/>
        <v>115</v>
      </c>
      <c r="F273" s="9" t="e">
        <f>E273*#REF!</f>
        <v>#REF!</v>
      </c>
    </row>
    <row r="274" spans="1:6" x14ac:dyDescent="0.25">
      <c r="A274" s="6" t="str">
        <f>IFERROR(VLOOKUP(B274,[1]Availability!$A:$H,4,FALSE),"No Info")</f>
        <v>In portfolio</v>
      </c>
      <c r="B274" s="5" t="s">
        <v>281</v>
      </c>
      <c r="C274" s="7" t="str">
        <f>VLOOKUP(B274,[1]Telefoane!$B:$C,2,0)</f>
        <v>Realme C31 64GB DS Green 4G</v>
      </c>
      <c r="D274" s="8">
        <f>IFERROR(VLOOKUP($B274,[1]Telefoane!$B$1:$BK$65549,60,0),"-")</f>
        <v>103.37</v>
      </c>
      <c r="E274" s="8">
        <f t="shared" si="10"/>
        <v>123.01</v>
      </c>
      <c r="F274" s="9" t="e">
        <f>E274*#REF!</f>
        <v>#REF!</v>
      </c>
    </row>
    <row r="275" spans="1:6" x14ac:dyDescent="0.25">
      <c r="A275" s="6" t="str">
        <f>IFERROR(VLOOKUP(B275,[1]Availability!$A:$H,4,FALSE),"No Info")</f>
        <v>In portfolio</v>
      </c>
      <c r="B275" s="5" t="s">
        <v>283</v>
      </c>
      <c r="C275" s="7" t="str">
        <f>VLOOKUP(B275,[1]Telefoane!$B:$C,2,0)</f>
        <v>Realme C35 128GB DS Black 4G</v>
      </c>
      <c r="D275" s="8">
        <f>IFERROR(VLOOKUP($B275,[1]Telefoane!$B$1:$BK$65549,60,0),"-")</f>
        <v>144.54</v>
      </c>
      <c r="E275" s="8">
        <f t="shared" si="10"/>
        <v>172</v>
      </c>
      <c r="F275" s="9" t="e">
        <f>E275*#REF!</f>
        <v>#REF!</v>
      </c>
    </row>
    <row r="276" spans="1:6" hidden="1" x14ac:dyDescent="0.25">
      <c r="A276" s="6" t="str">
        <f>IFERROR(VLOOKUP(B276,[1]Availability!$A:$H,4,FALSE),"No Info")</f>
        <v>End of life</v>
      </c>
      <c r="B276" s="5" t="s">
        <v>282</v>
      </c>
      <c r="C276" s="7" t="str">
        <f>VLOOKUP(B276,[1]Telefoane!$B:$C,2,0)</f>
        <v>Realme C35 128GB DS Green 4G</v>
      </c>
      <c r="D276" s="8">
        <f>IFERROR(VLOOKUP($B276,[1]Telefoane!$B$1:$BK$65549,60,0),"-")</f>
        <v>144.54</v>
      </c>
      <c r="E276" s="8">
        <f t="shared" si="10"/>
        <v>172</v>
      </c>
      <c r="F276" s="9" t="e">
        <f>E276*#REF!</f>
        <v>#REF!</v>
      </c>
    </row>
    <row r="277" spans="1:6" hidden="1" x14ac:dyDescent="0.25">
      <c r="A277" s="6" t="str">
        <f>IFERROR(VLOOKUP(B277,[1]Availability!$A:$H,4,FALSE),"No Info")</f>
        <v>End of life</v>
      </c>
      <c r="B277" s="5" t="s">
        <v>208</v>
      </c>
      <c r="C277" s="7" t="str">
        <f>VLOOKUP(B277,[1]Telefoane!$B:$C,2,0)</f>
        <v>Samsung Galaxy A03 2022 64GB DS Black 4G</v>
      </c>
      <c r="D277" s="8">
        <f>IFERROR(VLOOKUP($B277,[1]Telefoane!$B$1:$BK$65549,60,0),"-")</f>
        <v>105.88</v>
      </c>
      <c r="E277" s="8">
        <f t="shared" si="10"/>
        <v>126</v>
      </c>
      <c r="F277" s="9" t="e">
        <f>E277*#REF!</f>
        <v>#REF!</v>
      </c>
    </row>
    <row r="278" spans="1:6" hidden="1" x14ac:dyDescent="0.25">
      <c r="A278" s="6" t="str">
        <f>IFERROR(VLOOKUP(B278,[1]Availability!$A:$H,4,FALSE),"No Info")</f>
        <v>End of life</v>
      </c>
      <c r="B278" s="5" t="s">
        <v>207</v>
      </c>
      <c r="C278" s="7" t="str">
        <f>VLOOKUP(B278,[1]Telefoane!$B:$C,2,0)</f>
        <v>Samsung Galaxy A03 2022 64GB DS Blue 4G</v>
      </c>
      <c r="D278" s="8">
        <f>IFERROR(VLOOKUP($B278,[1]Telefoane!$B$1:$BK$65549,60,0),"-")</f>
        <v>105.88</v>
      </c>
      <c r="E278" s="8">
        <f t="shared" si="10"/>
        <v>126</v>
      </c>
      <c r="F278" s="9" t="e">
        <f>E278*#REF!</f>
        <v>#REF!</v>
      </c>
    </row>
    <row r="279" spans="1:6" hidden="1" x14ac:dyDescent="0.25">
      <c r="A279" s="6" t="str">
        <f>IFERROR(VLOOKUP(B279,[1]Availability!$A:$H,4,FALSE),"No Info")</f>
        <v>End of life</v>
      </c>
      <c r="B279" s="5" t="s">
        <v>209</v>
      </c>
      <c r="C279" s="7" t="str">
        <f>VLOOKUP(B279,[1]Telefoane!$B:$C,2,0)</f>
        <v>Samsung Galaxy A03 2022 64GB DS Red 4G</v>
      </c>
      <c r="D279" s="8">
        <f>IFERROR(VLOOKUP($B279,[1]Telefoane!$B$1:$BK$65549,60,0),"-")</f>
        <v>105.88</v>
      </c>
      <c r="E279" s="8">
        <f t="shared" si="10"/>
        <v>126</v>
      </c>
      <c r="F279" s="9" t="e">
        <f>E279*#REF!</f>
        <v>#REF!</v>
      </c>
    </row>
    <row r="280" spans="1:6" x14ac:dyDescent="0.25">
      <c r="A280" s="6" t="str">
        <f>IFERROR(VLOOKUP(B280,[1]Availability!$A:$H,4,FALSE),"No Info")</f>
        <v>In portfolio</v>
      </c>
      <c r="B280" s="5" t="s">
        <v>401</v>
      </c>
      <c r="C280" s="7" t="str">
        <f>VLOOKUP(B280,[1]Telefoane!$B:$C,2,0)</f>
        <v>Samsung Galaxy A04S 32GB DS Black 4G</v>
      </c>
      <c r="D280" s="8">
        <f>IFERROR(VLOOKUP($B280,[1]Telefoane!$B$1:$BK$65549,60,0),"-")</f>
        <v>110.08</v>
      </c>
      <c r="E280" s="8">
        <f t="shared" si="10"/>
        <v>131</v>
      </c>
      <c r="F280" s="9" t="e">
        <f>E280*#REF!</f>
        <v>#REF!</v>
      </c>
    </row>
    <row r="281" spans="1:6" x14ac:dyDescent="0.25">
      <c r="A281" s="6" t="str">
        <f>IFERROR(VLOOKUP(B281,[1]Availability!$A:$H,4,FALSE),"No Info")</f>
        <v>In portfolio</v>
      </c>
      <c r="B281" s="5" t="s">
        <v>402</v>
      </c>
      <c r="C281" s="7" t="str">
        <f>VLOOKUP(B281,[1]Telefoane!$B:$C,2,0)</f>
        <v>Samsung Galaxy A04S 32GB DS Green 4G</v>
      </c>
      <c r="D281" s="8">
        <f>IFERROR(VLOOKUP($B281,[1]Telefoane!$B$1:$BK$65549,60,0),"-")</f>
        <v>110.08</v>
      </c>
      <c r="E281" s="8">
        <f t="shared" si="10"/>
        <v>131</v>
      </c>
      <c r="F281" s="9" t="e">
        <f>E281*#REF!</f>
        <v>#REF!</v>
      </c>
    </row>
    <row r="282" spans="1:6" x14ac:dyDescent="0.25">
      <c r="A282" s="6" t="str">
        <f>IFERROR(VLOOKUP(B282,[1]Availability!$A:$H,4,FALSE),"No Info")</f>
        <v>On demand</v>
      </c>
      <c r="B282" s="5" t="s">
        <v>403</v>
      </c>
      <c r="C282" s="7" t="str">
        <f>VLOOKUP(B282,[1]Telefoane!$B:$C,2,0)</f>
        <v>Samsung Galaxy A04S 32GB DS White 4G</v>
      </c>
      <c r="D282" s="8">
        <f>IFERROR(VLOOKUP($B282,[1]Telefoane!$B$1:$BK$65549,60,0),"-")</f>
        <v>110.08</v>
      </c>
      <c r="E282" s="8">
        <f t="shared" si="10"/>
        <v>131</v>
      </c>
      <c r="F282" s="9" t="e">
        <f>E282*#REF!</f>
        <v>#REF!</v>
      </c>
    </row>
    <row r="283" spans="1:6" hidden="1" x14ac:dyDescent="0.25">
      <c r="A283" s="6" t="str">
        <f>IFERROR(VLOOKUP(B283,[1]Availability!$A:$H,4,FALSE),"No Info")</f>
        <v>End of life</v>
      </c>
      <c r="B283" s="5" t="s">
        <v>242</v>
      </c>
      <c r="C283" s="7" t="str">
        <f>VLOOKUP(B283,[1]Telefoane!$B:$C,2,0)</f>
        <v>Samsung Galaxy A13 128GB DS Black 4G</v>
      </c>
      <c r="D283" s="8">
        <f>IFERROR(VLOOKUP($B283,[1]Telefoane!$B$1:$BK$65549,60,0),"-")</f>
        <v>160.5</v>
      </c>
      <c r="E283" s="8">
        <f t="shared" si="10"/>
        <v>191</v>
      </c>
      <c r="F283" s="9" t="e">
        <f>E283*#REF!</f>
        <v>#REF!</v>
      </c>
    </row>
    <row r="284" spans="1:6" hidden="1" x14ac:dyDescent="0.25">
      <c r="A284" s="6" t="str">
        <f>IFERROR(VLOOKUP(B284,[1]Availability!$A:$H,4,FALSE),"No Info")</f>
        <v>End of life</v>
      </c>
      <c r="B284" s="5" t="s">
        <v>237</v>
      </c>
      <c r="C284" s="7" t="str">
        <f>VLOOKUP(B284,[1]Telefoane!$B:$C,2,0)</f>
        <v>Samsung Galaxy A13 32GB DS Black 4G</v>
      </c>
      <c r="D284" s="8">
        <f>IFERROR(VLOOKUP($B284,[1]Telefoane!$B$1:$BK$65549,60,0),"-")</f>
        <v>115.97</v>
      </c>
      <c r="E284" s="8">
        <f t="shared" si="10"/>
        <v>138</v>
      </c>
      <c r="F284" s="9" t="e">
        <f>E284*#REF!</f>
        <v>#REF!</v>
      </c>
    </row>
    <row r="285" spans="1:6" x14ac:dyDescent="0.25">
      <c r="A285" s="6" t="str">
        <f>IFERROR(VLOOKUP(B285,[1]Availability!$A:$H,4,FALSE),"No Info")</f>
        <v>In portfolio</v>
      </c>
      <c r="B285" s="5" t="s">
        <v>296</v>
      </c>
      <c r="C285" s="7" t="str">
        <f>VLOOKUP(B285,[1]Telefoane!$B:$C,2,0)</f>
        <v>Samsung Galaxy A13 32GB DS Black 4G NEW</v>
      </c>
      <c r="D285" s="8">
        <f>IFERROR(VLOOKUP($B285,[1]Telefoane!$B$1:$BK$65549,60,0),"-")</f>
        <v>115.97</v>
      </c>
      <c r="E285" s="8">
        <f t="shared" si="10"/>
        <v>138</v>
      </c>
      <c r="F285" s="9" t="e">
        <f>E285*#REF!</f>
        <v>#REF!</v>
      </c>
    </row>
    <row r="286" spans="1:6" x14ac:dyDescent="0.25">
      <c r="A286" s="6" t="str">
        <f>IFERROR(VLOOKUP(B286,[1]Availability!$A:$H,4,FALSE),"No Info")</f>
        <v>In portfolio</v>
      </c>
      <c r="B286" s="5" t="s">
        <v>295</v>
      </c>
      <c r="C286" s="7" t="str">
        <f>VLOOKUP(B286,[1]Telefoane!$B:$C,2,0)</f>
        <v>Samsung Galaxy A13 32GB DS Blue 4G NEW</v>
      </c>
      <c r="D286" s="8">
        <f>IFERROR(VLOOKUP($B286,[1]Telefoane!$B$1:$BK$65549,60,0),"-")</f>
        <v>115.97</v>
      </c>
      <c r="E286" s="8">
        <f t="shared" si="10"/>
        <v>138</v>
      </c>
      <c r="F286" s="9" t="e">
        <f>E286*#REF!</f>
        <v>#REF!</v>
      </c>
    </row>
    <row r="287" spans="1:6" hidden="1" x14ac:dyDescent="0.25">
      <c r="A287" s="6" t="str">
        <f>IFERROR(VLOOKUP(B287,[1]Availability!$A:$H,4,FALSE),"No Info")</f>
        <v>End of life</v>
      </c>
      <c r="B287" s="5" t="s">
        <v>307</v>
      </c>
      <c r="C287" s="7" t="str">
        <f>VLOOKUP(B287,[1]Telefoane!$B:$C,2,0)</f>
        <v>Samsung Galaxy A13 32GB DS White 4G NEW</v>
      </c>
      <c r="D287" s="8">
        <f>IFERROR(VLOOKUP($B287,[1]Telefoane!$B$1:$BK$65549,60,0),"-")</f>
        <v>115.97</v>
      </c>
      <c r="E287" s="8">
        <f t="shared" si="10"/>
        <v>138</v>
      </c>
      <c r="F287" s="9" t="e">
        <f>E287*#REF!</f>
        <v>#REF!</v>
      </c>
    </row>
    <row r="288" spans="1:6" hidden="1" x14ac:dyDescent="0.25">
      <c r="A288" s="6" t="str">
        <f>IFERROR(VLOOKUP(B288,[1]Availability!$A:$H,4,FALSE),"No Info")</f>
        <v>End of life</v>
      </c>
      <c r="B288" s="5" t="s">
        <v>239</v>
      </c>
      <c r="C288" s="7" t="str">
        <f>VLOOKUP(B288,[1]Telefoane!$B:$C,2,0)</f>
        <v>Samsung Galaxy A13 64GB DS Black 4G</v>
      </c>
      <c r="D288" s="8">
        <f>IFERROR(VLOOKUP($B288,[1]Telefoane!$B$1:$BK$65549,60,0),"-")</f>
        <v>127.74000000000001</v>
      </c>
      <c r="E288" s="8">
        <f t="shared" si="10"/>
        <v>152.01</v>
      </c>
      <c r="F288" s="9" t="e">
        <f>E288*#REF!</f>
        <v>#REF!</v>
      </c>
    </row>
    <row r="289" spans="1:6" x14ac:dyDescent="0.25">
      <c r="A289" s="6" t="str">
        <f>IFERROR(VLOOKUP(B289,[1]Availability!$A:$H,4,FALSE),"No Info")</f>
        <v>In portfolio</v>
      </c>
      <c r="B289" s="5" t="s">
        <v>297</v>
      </c>
      <c r="C289" s="7" t="str">
        <f>VLOOKUP(B289,[1]Telefoane!$B:$C,2,0)</f>
        <v>Samsung Galaxy A13 64GB DS Black 4G NEW</v>
      </c>
      <c r="D289" s="8">
        <f>IFERROR(VLOOKUP($B289,[1]Telefoane!$B$1:$BK$65549,60,0),"-")</f>
        <v>127.74000000000001</v>
      </c>
      <c r="E289" s="8">
        <f t="shared" si="10"/>
        <v>152.01</v>
      </c>
      <c r="F289" s="9" t="e">
        <f>E289*#REF!</f>
        <v>#REF!</v>
      </c>
    </row>
    <row r="290" spans="1:6" hidden="1" x14ac:dyDescent="0.25">
      <c r="A290" s="6" t="str">
        <f>IFERROR(VLOOKUP(B290,[1]Availability!$A:$H,4,FALSE),"No Info")</f>
        <v>End of life</v>
      </c>
      <c r="B290" s="5" t="s">
        <v>312</v>
      </c>
      <c r="C290" s="7" t="str">
        <f>VLOOKUP(B290,[1]Telefoane!$B:$C,2,0)</f>
        <v>Samsung Galaxy A13 64GB DS Black 5G</v>
      </c>
      <c r="D290" s="8">
        <f>IFERROR(VLOOKUP($B290,[1]Telefoane!$B$1:$BK$65549,60,0),"-")</f>
        <v>152.94</v>
      </c>
      <c r="E290" s="8">
        <f t="shared" si="10"/>
        <v>182</v>
      </c>
      <c r="F290" s="9" t="e">
        <f>E290*#REF!</f>
        <v>#REF!</v>
      </c>
    </row>
    <row r="291" spans="1:6" hidden="1" x14ac:dyDescent="0.25">
      <c r="A291" s="6" t="str">
        <f>IFERROR(VLOOKUP(B291,[1]Availability!$A:$H,4,FALSE),"No Info")</f>
        <v>End of life</v>
      </c>
      <c r="B291" s="5" t="s">
        <v>240</v>
      </c>
      <c r="C291" s="7" t="str">
        <f>VLOOKUP(B291,[1]Telefoane!$B:$C,2,0)</f>
        <v>Samsung Galaxy A13 64GB DS Blue 4G</v>
      </c>
      <c r="D291" s="8">
        <f>IFERROR(VLOOKUP($B291,[1]Telefoane!$B$1:$BK$65549,60,0),"-")</f>
        <v>127.74000000000001</v>
      </c>
      <c r="E291" s="8">
        <f t="shared" si="10"/>
        <v>152.01</v>
      </c>
      <c r="F291" s="9" t="e">
        <f>E291*#REF!</f>
        <v>#REF!</v>
      </c>
    </row>
    <row r="292" spans="1:6" x14ac:dyDescent="0.25">
      <c r="A292" s="6" t="str">
        <f>IFERROR(VLOOKUP(B292,[1]Availability!$A:$H,4,FALSE),"No Info")</f>
        <v>In portfolio</v>
      </c>
      <c r="B292" s="5" t="s">
        <v>298</v>
      </c>
      <c r="C292" s="7" t="str">
        <f>VLOOKUP(B292,[1]Telefoane!$B:$C,2,0)</f>
        <v>Samsung Galaxy A13 64GB DS Blue 4G NEW</v>
      </c>
      <c r="D292" s="8">
        <f>IFERROR(VLOOKUP($B292,[1]Telefoane!$B$1:$BK$65549,60,0),"-")</f>
        <v>127.74000000000001</v>
      </c>
      <c r="E292" s="8">
        <f t="shared" si="10"/>
        <v>152.01</v>
      </c>
      <c r="F292" s="9" t="e">
        <f>E292*#REF!</f>
        <v>#REF!</v>
      </c>
    </row>
    <row r="293" spans="1:6" hidden="1" x14ac:dyDescent="0.25">
      <c r="A293" s="6" t="str">
        <f>IFERROR(VLOOKUP(B293,[1]Availability!$A:$H,4,FALSE),"No Info")</f>
        <v>End of life</v>
      </c>
      <c r="B293" s="5" t="s">
        <v>310</v>
      </c>
      <c r="C293" s="7" t="str">
        <f>VLOOKUP(B293,[1]Telefoane!$B:$C,2,0)</f>
        <v>Samsung Galaxy A13 64GB DS Blue 5G</v>
      </c>
      <c r="D293" s="8">
        <f>IFERROR(VLOOKUP($B293,[1]Telefoane!$B$1:$BK$65549,60,0),"-")</f>
        <v>152.94</v>
      </c>
      <c r="E293" s="8">
        <f t="shared" si="10"/>
        <v>182</v>
      </c>
      <c r="F293" s="9" t="e">
        <f>E293*#REF!</f>
        <v>#REF!</v>
      </c>
    </row>
    <row r="294" spans="1:6" hidden="1" x14ac:dyDescent="0.25">
      <c r="A294" s="6" t="str">
        <f>IFERROR(VLOOKUP(B294,[1]Availability!$A:$H,4,FALSE),"No Info")</f>
        <v>End of life</v>
      </c>
      <c r="B294" s="5" t="s">
        <v>238</v>
      </c>
      <c r="C294" s="7" t="str">
        <f>VLOOKUP(B294,[1]Telefoane!$B:$C,2,0)</f>
        <v>Samsung Galaxy A13 64GB DS Peach 4G</v>
      </c>
      <c r="D294" s="8">
        <f>IFERROR(VLOOKUP($B294,[1]Telefoane!$B$1:$BK$65549,60,0),"-")</f>
        <v>127.74000000000001</v>
      </c>
      <c r="E294" s="8">
        <f t="shared" si="10"/>
        <v>152.01</v>
      </c>
      <c r="F294" s="9" t="e">
        <f>E294*#REF!</f>
        <v>#REF!</v>
      </c>
    </row>
    <row r="295" spans="1:6" hidden="1" x14ac:dyDescent="0.25">
      <c r="A295" s="6" t="str">
        <f>IFERROR(VLOOKUP(B295,[1]Availability!$A:$H,4,FALSE),"No Info")</f>
        <v>End of life</v>
      </c>
      <c r="B295" s="5" t="s">
        <v>241</v>
      </c>
      <c r="C295" s="7" t="str">
        <f>VLOOKUP(B295,[1]Telefoane!$B:$C,2,0)</f>
        <v>Samsung Galaxy A13 64GB DS White 4G</v>
      </c>
      <c r="D295" s="8">
        <f>IFERROR(VLOOKUP($B295,[1]Telefoane!$B$1:$BK$65549,60,0),"-")</f>
        <v>127.74000000000001</v>
      </c>
      <c r="E295" s="8">
        <f t="shared" si="10"/>
        <v>152.01</v>
      </c>
      <c r="F295" s="9" t="e">
        <f>E295*#REF!</f>
        <v>#REF!</v>
      </c>
    </row>
    <row r="296" spans="1:6" x14ac:dyDescent="0.25">
      <c r="A296" s="6" t="str">
        <f>IFERROR(VLOOKUP(B296,[1]Availability!$A:$H,4,FALSE),"No Info")</f>
        <v>On demand</v>
      </c>
      <c r="B296" s="5" t="s">
        <v>299</v>
      </c>
      <c r="C296" s="7" t="str">
        <f>VLOOKUP(B296,[1]Telefoane!$B:$C,2,0)</f>
        <v>Samsung Galaxy A13 64GB DS White 4G NEW</v>
      </c>
      <c r="D296" s="8">
        <f>IFERROR(VLOOKUP($B296,[1]Telefoane!$B$1:$BK$65549,60,0),"-")</f>
        <v>127.74000000000001</v>
      </c>
      <c r="E296" s="8">
        <f t="shared" si="10"/>
        <v>152.01</v>
      </c>
      <c r="F296" s="9" t="e">
        <f>E296*#REF!</f>
        <v>#REF!</v>
      </c>
    </row>
    <row r="297" spans="1:6" hidden="1" x14ac:dyDescent="0.25">
      <c r="A297" s="6" t="str">
        <f>IFERROR(VLOOKUP(B297,[1]Availability!$A:$H,4,FALSE),"No Info")</f>
        <v>End of life</v>
      </c>
      <c r="B297" s="5" t="s">
        <v>311</v>
      </c>
      <c r="C297" s="7" t="str">
        <f>VLOOKUP(B297,[1]Telefoane!$B:$C,2,0)</f>
        <v>Samsung Galaxy A13 64GB DS White 5G</v>
      </c>
      <c r="D297" s="8">
        <f>IFERROR(VLOOKUP($B297,[1]Telefoane!$B$1:$BK$65549,60,0),"-")</f>
        <v>152.94</v>
      </c>
      <c r="E297" s="8">
        <f t="shared" si="10"/>
        <v>182</v>
      </c>
      <c r="F297" s="9" t="e">
        <f>E297*#REF!</f>
        <v>#REF!</v>
      </c>
    </row>
    <row r="298" spans="1:6" hidden="1" x14ac:dyDescent="0.25">
      <c r="A298" s="6" t="str">
        <f>IFERROR(VLOOKUP(B298,[1]Availability!$A:$H,4,FALSE),"No Info")</f>
        <v>End of life</v>
      </c>
      <c r="B298" s="5" t="s">
        <v>61</v>
      </c>
      <c r="C298" s="7" t="str">
        <f>VLOOKUP(B298,[1]Telefoane!$B:$C,2,0)</f>
        <v>Samsung Galaxy A22 64GB DS Alb 4G</v>
      </c>
      <c r="D298" s="8">
        <f>IFERROR(VLOOKUP($B298,[1]Telefoane!$B$1:$BK$65549,60,0),"-")</f>
        <v>138.66</v>
      </c>
      <c r="E298" s="8">
        <f t="shared" si="10"/>
        <v>165.01</v>
      </c>
      <c r="F298" s="9" t="e">
        <f>E298*#REF!</f>
        <v>#REF!</v>
      </c>
    </row>
    <row r="299" spans="1:6" hidden="1" x14ac:dyDescent="0.25">
      <c r="A299" s="6" t="str">
        <f>IFERROR(VLOOKUP(B299,[1]Availability!$A:$H,4,FALSE),"No Info")</f>
        <v>End of life</v>
      </c>
      <c r="B299" s="5" t="s">
        <v>78</v>
      </c>
      <c r="C299" s="7" t="str">
        <f>VLOOKUP(B299,[1]Telefoane!$B:$C,2,0)</f>
        <v>Samsung Galaxy A22 64GB DS Alb 5G</v>
      </c>
      <c r="D299" s="8">
        <f>IFERROR(VLOOKUP($B299,[1]Telefoane!$B$1:$BK$65549,60,0),"-")</f>
        <v>146.22</v>
      </c>
      <c r="E299" s="8">
        <f t="shared" si="10"/>
        <v>174</v>
      </c>
      <c r="F299" s="9" t="e">
        <f>E299*#REF!</f>
        <v>#REF!</v>
      </c>
    </row>
    <row r="300" spans="1:6" hidden="1" x14ac:dyDescent="0.25">
      <c r="A300" s="6" t="str">
        <f>IFERROR(VLOOKUP(B300,[1]Availability!$A:$H,4,FALSE),"No Info")</f>
        <v>End of life</v>
      </c>
      <c r="B300" s="5" t="s">
        <v>77</v>
      </c>
      <c r="C300" s="7" t="str">
        <f>VLOOKUP(B300,[1]Telefoane!$B:$C,2,0)</f>
        <v>Samsung Galaxy A22 64GB DS Grey 5G</v>
      </c>
      <c r="D300" s="8">
        <f>IFERROR(VLOOKUP($B300,[1]Telefoane!$B$1:$BK$65549,60,0),"-")</f>
        <v>146.22</v>
      </c>
      <c r="E300" s="8">
        <f t="shared" si="10"/>
        <v>174</v>
      </c>
      <c r="F300" s="9" t="e">
        <f>E300*#REF!</f>
        <v>#REF!</v>
      </c>
    </row>
    <row r="301" spans="1:6" hidden="1" x14ac:dyDescent="0.25">
      <c r="A301" s="6" t="str">
        <f>IFERROR(VLOOKUP(B301,[1]Availability!$A:$H,4,FALSE),"No Info")</f>
        <v>End of life</v>
      </c>
      <c r="B301" s="5" t="s">
        <v>60</v>
      </c>
      <c r="C301" s="7" t="str">
        <f>VLOOKUP(B301,[1]Telefoane!$B:$C,2,0)</f>
        <v>Samsung Galaxy A22 64GB DS Violet 4G</v>
      </c>
      <c r="D301" s="8">
        <f>IFERROR(VLOOKUP($B301,[1]Telefoane!$B$1:$BK$65549,60,0),"-")</f>
        <v>138.66</v>
      </c>
      <c r="E301" s="8">
        <f t="shared" si="10"/>
        <v>165.01</v>
      </c>
      <c r="F301" s="9" t="e">
        <f>E301*#REF!</f>
        <v>#REF!</v>
      </c>
    </row>
    <row r="302" spans="1:6" hidden="1" x14ac:dyDescent="0.25">
      <c r="A302" s="6" t="str">
        <f>IFERROR(VLOOKUP(B302,[1]Availability!$A:$H,4,FALSE),"No Info")</f>
        <v>End of life</v>
      </c>
      <c r="B302" s="5" t="s">
        <v>79</v>
      </c>
      <c r="C302" s="7" t="str">
        <f>VLOOKUP(B302,[1]Telefoane!$B:$C,2,0)</f>
        <v>Samsung Galaxy A22 64GB DS Violet 5G</v>
      </c>
      <c r="D302" s="8">
        <f>IFERROR(VLOOKUP($B302,[1]Telefoane!$B$1:$BK$65549,60,0),"-")</f>
        <v>146.22</v>
      </c>
      <c r="E302" s="8">
        <f t="shared" si="10"/>
        <v>174</v>
      </c>
      <c r="F302" s="9" t="e">
        <f>E302*#REF!</f>
        <v>#REF!</v>
      </c>
    </row>
    <row r="303" spans="1:6" x14ac:dyDescent="0.25">
      <c r="A303" s="6" t="str">
        <f>IFERROR(VLOOKUP(B303,[1]Availability!$A:$H,4,FALSE),"No Info")</f>
        <v>In portfolio</v>
      </c>
      <c r="B303" s="5" t="s">
        <v>332</v>
      </c>
      <c r="C303" s="7" t="str">
        <f>VLOOKUP(B303,[1]Telefoane!$B:$C,2,0)</f>
        <v>Samsung Galaxy A23 64GB DS Black 5G</v>
      </c>
      <c r="D303" s="8">
        <f>IFERROR(VLOOKUP($B303,[1]Telefoane!$B$1:$BK$65549,60,0),"-")</f>
        <v>212.60999999999999</v>
      </c>
      <c r="E303" s="8">
        <f t="shared" si="10"/>
        <v>253.01</v>
      </c>
      <c r="F303" s="9" t="e">
        <f>E303*#REF!</f>
        <v>#REF!</v>
      </c>
    </row>
    <row r="304" spans="1:6" x14ac:dyDescent="0.25">
      <c r="A304" s="6" t="str">
        <f>IFERROR(VLOOKUP(B304,[1]Availability!$A:$H,4,FALSE),"No Info")</f>
        <v>In portfolio</v>
      </c>
      <c r="B304" s="5" t="s">
        <v>333</v>
      </c>
      <c r="C304" s="7" t="str">
        <f>VLOOKUP(B304,[1]Telefoane!$B:$C,2,0)</f>
        <v>Samsung Galaxy A23 64GB DS Blue 5G</v>
      </c>
      <c r="D304" s="8">
        <f>IFERROR(VLOOKUP($B304,[1]Telefoane!$B$1:$BK$65549,60,0),"-")</f>
        <v>212.60999999999999</v>
      </c>
      <c r="E304" s="8">
        <f t="shared" si="10"/>
        <v>253.01</v>
      </c>
      <c r="F304" s="9" t="e">
        <f>E304*#REF!</f>
        <v>#REF!</v>
      </c>
    </row>
    <row r="305" spans="1:6" hidden="1" x14ac:dyDescent="0.25">
      <c r="A305" s="6" t="str">
        <f>IFERROR(VLOOKUP(B305,[1]Availability!$A:$H,4,FALSE),"No Info")</f>
        <v>End of life</v>
      </c>
      <c r="B305" s="5" t="s">
        <v>36</v>
      </c>
      <c r="C305" s="7" t="str">
        <f>VLOOKUP(B305,[1]Telefoane!$B:$C,2,0)</f>
        <v>Samsung Galaxy A32 128GB Dual SIM Albastru 4G</v>
      </c>
      <c r="D305" s="8">
        <f>IFERROR(VLOOKUP($B305,[1]Telefoane!$B$1:$BK$65549,60,0),"-")</f>
        <v>194.96</v>
      </c>
      <c r="E305" s="8">
        <f t="shared" si="10"/>
        <v>232</v>
      </c>
      <c r="F305" s="9" t="e">
        <f>E305*#REF!</f>
        <v>#REF!</v>
      </c>
    </row>
    <row r="306" spans="1:6" hidden="1" x14ac:dyDescent="0.25">
      <c r="A306" s="6" t="str">
        <f>IFERROR(VLOOKUP(B306,[1]Availability!$A:$H,4,FALSE),"No Info")</f>
        <v>End of life</v>
      </c>
      <c r="B306" s="5" t="s">
        <v>37</v>
      </c>
      <c r="C306" s="7" t="str">
        <f>VLOOKUP(B306,[1]Telefoane!$B:$C,2,0)</f>
        <v>Samsung Galaxy A32 128GB Dual SIM Lavander 4G</v>
      </c>
      <c r="D306" s="8">
        <f>IFERROR(VLOOKUP($B306,[1]Telefoane!$B$1:$BK$65549,60,0),"-")</f>
        <v>194.96</v>
      </c>
      <c r="E306" s="8">
        <f t="shared" si="10"/>
        <v>232</v>
      </c>
      <c r="F306" s="9" t="e">
        <f>E306*#REF!</f>
        <v>#REF!</v>
      </c>
    </row>
    <row r="307" spans="1:6" hidden="1" x14ac:dyDescent="0.25">
      <c r="A307" s="6" t="str">
        <f>IFERROR(VLOOKUP(B307,[1]Availability!$A:$H,4,FALSE),"No Info")</f>
        <v>End of life</v>
      </c>
      <c r="B307" s="5" t="s">
        <v>285</v>
      </c>
      <c r="C307" s="7" t="str">
        <f>VLOOKUP(B307,[1]Telefoane!$B:$C,2,0)</f>
        <v>Samsung Galaxy A32 128GB Dual SIM Negru 4G</v>
      </c>
      <c r="D307" s="8">
        <f>IFERROR(VLOOKUP($B307,[1]Telefoane!$B$1:$BK$65549,60,0),"-")</f>
        <v>194.96</v>
      </c>
      <c r="E307" s="8">
        <f t="shared" si="10"/>
        <v>232</v>
      </c>
      <c r="F307" s="9" t="e">
        <f>E307*#REF!</f>
        <v>#REF!</v>
      </c>
    </row>
    <row r="308" spans="1:6" x14ac:dyDescent="0.25">
      <c r="A308" s="6" t="str">
        <f>IFERROR(VLOOKUP(B308,[1]Availability!$A:$H,4,FALSE),"No Info")</f>
        <v>In portfolio</v>
      </c>
      <c r="B308" s="5" t="s">
        <v>245</v>
      </c>
      <c r="C308" s="7" t="str">
        <f>VLOOKUP(B308,[1]Telefoane!$B:$C,2,0)</f>
        <v>Samsung Galaxy A33 128GB Black 5G</v>
      </c>
      <c r="D308" s="8">
        <f>IFERROR(VLOOKUP($B308,[1]Telefoane!$B$1:$BK$65549,60,0),"-")</f>
        <v>247.06</v>
      </c>
      <c r="E308" s="8">
        <f t="shared" si="10"/>
        <v>294</v>
      </c>
      <c r="F308" s="9" t="e">
        <f>E308*#REF!</f>
        <v>#REF!</v>
      </c>
    </row>
    <row r="309" spans="1:6" x14ac:dyDescent="0.25">
      <c r="A309" s="6" t="str">
        <f>IFERROR(VLOOKUP(B309,[1]Availability!$A:$H,4,FALSE),"No Info")</f>
        <v>In portfolio</v>
      </c>
      <c r="B309" s="5" t="s">
        <v>243</v>
      </c>
      <c r="C309" s="7" t="str">
        <f>VLOOKUP(B309,[1]Telefoane!$B:$C,2,0)</f>
        <v>Samsung Galaxy A33 128GB Light Blue 5G</v>
      </c>
      <c r="D309" s="8">
        <f>IFERROR(VLOOKUP($B309,[1]Telefoane!$B$1:$BK$65549,60,0),"-")</f>
        <v>247.06</v>
      </c>
      <c r="E309" s="8">
        <f t="shared" si="10"/>
        <v>294</v>
      </c>
      <c r="F309" s="9" t="e">
        <f>E309*#REF!</f>
        <v>#REF!</v>
      </c>
    </row>
    <row r="310" spans="1:6" x14ac:dyDescent="0.25">
      <c r="A310" s="6" t="str">
        <f>IFERROR(VLOOKUP(B310,[1]Availability!$A:$H,4,FALSE),"No Info")</f>
        <v>On demand</v>
      </c>
      <c r="B310" s="5" t="s">
        <v>244</v>
      </c>
      <c r="C310" s="7" t="str">
        <f>VLOOKUP(B310,[1]Telefoane!$B:$C,2,0)</f>
        <v>Samsung Galaxy A33 128GB DS Peach 5G</v>
      </c>
      <c r="D310" s="8">
        <f>IFERROR(VLOOKUP($B310,[1]Telefoane!$B$1:$BK$65549,60,0),"-")</f>
        <v>247.06</v>
      </c>
      <c r="E310" s="8">
        <f t="shared" si="10"/>
        <v>294</v>
      </c>
      <c r="F310" s="9" t="e">
        <f>E310*#REF!</f>
        <v>#REF!</v>
      </c>
    </row>
    <row r="311" spans="1:6" hidden="1" x14ac:dyDescent="0.25">
      <c r="A311" s="6" t="str">
        <f>IFERROR(VLOOKUP(B311,[1]Availability!$A:$H,4,FALSE),"No Info")</f>
        <v>End of life</v>
      </c>
      <c r="B311" s="5" t="s">
        <v>47</v>
      </c>
      <c r="C311" s="7" t="str">
        <f>VLOOKUP(B311,[1]Telefoane!$B:$C,2,0)</f>
        <v>Samsung Galaxy A52 EE 128GB DS Negru 4G</v>
      </c>
      <c r="D311" s="8">
        <f>IFERROR(VLOOKUP($B311,[1]Telefoane!$B$1:$BK$65549,60,0),"-")</f>
        <v>223.53</v>
      </c>
      <c r="E311" s="8">
        <f t="shared" si="10"/>
        <v>266</v>
      </c>
      <c r="F311" s="9" t="e">
        <f>E311*#REF!</f>
        <v>#REF!</v>
      </c>
    </row>
    <row r="312" spans="1:6" hidden="1" x14ac:dyDescent="0.25">
      <c r="A312" s="6" t="str">
        <f>IFERROR(VLOOKUP(B312,[1]Availability!$A:$H,4,FALSE),"No Info")</f>
        <v>End of life</v>
      </c>
      <c r="B312" s="5" t="s">
        <v>76</v>
      </c>
      <c r="C312" s="7" t="str">
        <f>VLOOKUP(B312,[1]Telefoane!$B:$C,2,0)</f>
        <v>Samsung Galaxy A52s 128GB DS Black 5G</v>
      </c>
      <c r="D312" s="8">
        <f>IFERROR(VLOOKUP($B312,[1]Telefoane!$B$1:$BK$65549,60,0),"-")</f>
        <v>280.68</v>
      </c>
      <c r="E312" s="8">
        <f t="shared" si="10"/>
        <v>334.01</v>
      </c>
      <c r="F312" s="9" t="e">
        <f>E312*#REF!</f>
        <v>#REF!</v>
      </c>
    </row>
    <row r="313" spans="1:6" hidden="1" x14ac:dyDescent="0.25">
      <c r="A313" s="6" t="str">
        <f>IFERROR(VLOOKUP(B313,[1]Availability!$A:$H,4,FALSE),"No Info")</f>
        <v>End of life</v>
      </c>
      <c r="B313" s="5" t="s">
        <v>81</v>
      </c>
      <c r="C313" s="7" t="str">
        <f>VLOOKUP(B313,[1]Telefoane!$B:$C,2,0)</f>
        <v>Samsung Galaxy A52s 128GB DS Lavender 5G</v>
      </c>
      <c r="D313" s="8">
        <f>IFERROR(VLOOKUP($B313,[1]Telefoane!$B$1:$BK$65549,60,0),"-")</f>
        <v>280.68</v>
      </c>
      <c r="E313" s="8">
        <f t="shared" si="10"/>
        <v>334.01</v>
      </c>
      <c r="F313" s="9" t="e">
        <f>E313*#REF!</f>
        <v>#REF!</v>
      </c>
    </row>
    <row r="314" spans="1:6" x14ac:dyDescent="0.25">
      <c r="A314" s="6" t="str">
        <f>IFERROR(VLOOKUP(B314,[1]Availability!$A:$H,4,FALSE),"No Info")</f>
        <v>In portfolio</v>
      </c>
      <c r="B314" s="5" t="s">
        <v>271</v>
      </c>
      <c r="C314" s="7" t="str">
        <f>VLOOKUP(B314,[1]Telefoane!$B:$C,2,0)</f>
        <v>Samsung Galaxy A53 128GB DS Black 5G</v>
      </c>
      <c r="D314" s="8">
        <f>IFERROR(VLOOKUP($B314,[1]Telefoane!$B$1:$BK$65549,60,0),"-")</f>
        <v>275.64</v>
      </c>
      <c r="E314" s="8">
        <f t="shared" si="10"/>
        <v>328.01</v>
      </c>
      <c r="F314" s="9" t="e">
        <f>E314*#REF!</f>
        <v>#REF!</v>
      </c>
    </row>
    <row r="315" spans="1:6" x14ac:dyDescent="0.25">
      <c r="A315" s="6" t="str">
        <f>IFERROR(VLOOKUP(B315,[1]Availability!$A:$H,4,FALSE),"No Info")</f>
        <v>In portfolio</v>
      </c>
      <c r="B315" s="5" t="s">
        <v>270</v>
      </c>
      <c r="C315" s="7" t="str">
        <f>VLOOKUP(B315,[1]Telefoane!$B:$C,2,0)</f>
        <v>Samsung Galaxy A53 128GB DS Blue 5G</v>
      </c>
      <c r="D315" s="8">
        <f>IFERROR(VLOOKUP($B315,[1]Telefoane!$B$1:$BK$65549,60,0),"-")</f>
        <v>275.64</v>
      </c>
      <c r="E315" s="8">
        <f t="shared" si="10"/>
        <v>328.01</v>
      </c>
      <c r="F315" s="9" t="e">
        <f>E315*#REF!</f>
        <v>#REF!</v>
      </c>
    </row>
    <row r="316" spans="1:6" x14ac:dyDescent="0.25">
      <c r="A316" s="6" t="str">
        <f>IFERROR(VLOOKUP(B316,[1]Availability!$A:$H,4,FALSE),"No Info")</f>
        <v>In portfolio</v>
      </c>
      <c r="B316" s="5" t="s">
        <v>272</v>
      </c>
      <c r="C316" s="7" t="str">
        <f>VLOOKUP(B316,[1]Telefoane!$B:$C,2,0)</f>
        <v>Samsung Galaxy A53 128GB DS Peach 5G</v>
      </c>
      <c r="D316" s="8">
        <f>IFERROR(VLOOKUP($B316,[1]Telefoane!$B$1:$BK$65549,60,0),"-")</f>
        <v>275.64</v>
      </c>
      <c r="E316" s="8">
        <f t="shared" si="10"/>
        <v>328.01</v>
      </c>
      <c r="F316" s="9" t="e">
        <f>E316*#REF!</f>
        <v>#REF!</v>
      </c>
    </row>
    <row r="317" spans="1:6" x14ac:dyDescent="0.25">
      <c r="A317" s="6" t="str">
        <f>IFERROR(VLOOKUP(B317,[1]Availability!$A:$H,4,FALSE),"No Info")</f>
        <v>On demand</v>
      </c>
      <c r="B317" s="5" t="s">
        <v>260</v>
      </c>
      <c r="C317" s="7" t="str">
        <f>VLOOKUP(B317,[1]Telefoane!$B:$C,2,0)</f>
        <v>Samsung Galaxy A53 128GB DS White 5G</v>
      </c>
      <c r="D317" s="8">
        <f>IFERROR(VLOOKUP($B317,[1]Telefoane!$B$1:$BK$65549,60,0),"-")</f>
        <v>275.64</v>
      </c>
      <c r="E317" s="8">
        <f t="shared" si="10"/>
        <v>328.01</v>
      </c>
      <c r="F317" s="9" t="e">
        <f>E317*#REF!</f>
        <v>#REF!</v>
      </c>
    </row>
    <row r="318" spans="1:6" x14ac:dyDescent="0.25">
      <c r="A318" s="6" t="str">
        <f>IFERROR(VLOOKUP(B318,[1]Availability!$A:$H,4,FALSE),"No Info")</f>
        <v>In portfolio</v>
      </c>
      <c r="B318" s="5" t="s">
        <v>169</v>
      </c>
      <c r="C318" s="7" t="str">
        <f>VLOOKUP(B318,[1]Telefoane!$B:$C,2,0)</f>
        <v>Samsung Galaxy S21 FE 128GB DS Grey Graphite 5G</v>
      </c>
      <c r="D318" s="8">
        <f>IFERROR(VLOOKUP($B318,[1]Telefoane!$B$1:$BK$65549,60,0),"-")</f>
        <v>491.59999999999997</v>
      </c>
      <c r="E318" s="8">
        <f t="shared" si="10"/>
        <v>585</v>
      </c>
      <c r="F318" s="9" t="e">
        <f>E318*#REF!</f>
        <v>#REF!</v>
      </c>
    </row>
    <row r="319" spans="1:6" hidden="1" x14ac:dyDescent="0.25">
      <c r="A319" s="6" t="str">
        <f>IFERROR(VLOOKUP(B319,[1]Availability!$A:$H,4,FALSE),"No Info")</f>
        <v>End of life</v>
      </c>
      <c r="B319" s="5" t="s">
        <v>170</v>
      </c>
      <c r="C319" s="7" t="str">
        <f>VLOOKUP(B319,[1]Telefoane!$B:$C,2,0)</f>
        <v>Samsung Galaxy S21 FE 128GB DS Light Green Olive 5G</v>
      </c>
      <c r="D319" s="8">
        <f>IFERROR(VLOOKUP($B319,[1]Telefoane!$B$1:$BK$65549,60,0),"-")</f>
        <v>491.59999999999997</v>
      </c>
      <c r="E319" s="8">
        <f t="shared" si="10"/>
        <v>585</v>
      </c>
      <c r="F319" s="9" t="e">
        <f>E319*#REF!</f>
        <v>#REF!</v>
      </c>
    </row>
    <row r="320" spans="1:6" x14ac:dyDescent="0.25">
      <c r="A320" s="6" t="str">
        <f>IFERROR(VLOOKUP(B320,[1]Availability!$A:$H,4,FALSE),"No Info")</f>
        <v>In portfolio</v>
      </c>
      <c r="B320" s="5" t="s">
        <v>171</v>
      </c>
      <c r="C320" s="7" t="str">
        <f>VLOOKUP(B320,[1]Telefoane!$B:$C,2,0)</f>
        <v>Samsung Galaxy S21 FE 128GB DS Light Violet Lavender 5G</v>
      </c>
      <c r="D320" s="8">
        <f>IFERROR(VLOOKUP($B320,[1]Telefoane!$B$1:$BK$65549,60,0),"-")</f>
        <v>491.59999999999997</v>
      </c>
      <c r="E320" s="8">
        <f t="shared" si="10"/>
        <v>585</v>
      </c>
      <c r="F320" s="9" t="e">
        <f>E320*#REF!</f>
        <v>#REF!</v>
      </c>
    </row>
    <row r="321" spans="1:6" hidden="1" x14ac:dyDescent="0.25">
      <c r="A321" s="6" t="str">
        <f>IFERROR(VLOOKUP(B321,[1]Availability!$A:$H,4,FALSE),"No Info")</f>
        <v>End of life</v>
      </c>
      <c r="B321" s="5" t="s">
        <v>168</v>
      </c>
      <c r="C321" s="7" t="str">
        <f>VLOOKUP(B321,[1]Telefoane!$B:$C,2,0)</f>
        <v>Samsung Galaxy S21 FE 128GB DS White 5G</v>
      </c>
      <c r="D321" s="8">
        <f>IFERROR(VLOOKUP($B321,[1]Telefoane!$B$1:$BK$65549,60,0),"-")</f>
        <v>491.59999999999997</v>
      </c>
      <c r="E321" s="8">
        <f t="shared" si="10"/>
        <v>585</v>
      </c>
      <c r="F321" s="9" t="e">
        <f>E321*#REF!</f>
        <v>#REF!</v>
      </c>
    </row>
    <row r="322" spans="1:6" x14ac:dyDescent="0.25">
      <c r="A322" s="6" t="str">
        <f>IFERROR(VLOOKUP(B322,[1]Availability!$A:$H,4,FALSE),"No Info")</f>
        <v>In portfolio</v>
      </c>
      <c r="B322" s="5" t="s">
        <v>159</v>
      </c>
      <c r="C322" s="7" t="str">
        <f>VLOOKUP(B322,[1]Telefoane!$B:$C,2,0)</f>
        <v>Samsung Galaxy S21 FE 256GB DS Gray Graphite 5G</v>
      </c>
      <c r="D322" s="8">
        <f>IFERROR(VLOOKUP($B322,[1]Telefoane!$B$1:$BK$65549,60,0),"-")</f>
        <v>570.59</v>
      </c>
      <c r="E322" s="8">
        <f t="shared" si="10"/>
        <v>679</v>
      </c>
      <c r="F322" s="9" t="e">
        <f>E322*#REF!</f>
        <v>#REF!</v>
      </c>
    </row>
    <row r="323" spans="1:6" hidden="1" x14ac:dyDescent="0.25">
      <c r="A323" s="6" t="str">
        <f>IFERROR(VLOOKUP(B323,[1]Availability!$A:$H,4,FALSE),"No Info")</f>
        <v>End of life</v>
      </c>
      <c r="B323" s="5" t="s">
        <v>161</v>
      </c>
      <c r="C323" s="7" t="str">
        <f>VLOOKUP(B323,[1]Telefoane!$B:$C,2,0)</f>
        <v>Samsung Galaxy S21 FE 256GB DS Light Green Olive 5G</v>
      </c>
      <c r="D323" s="8">
        <f>IFERROR(VLOOKUP($B323,[1]Telefoane!$B$1:$BK$65549,60,0),"-")</f>
        <v>570.59</v>
      </c>
      <c r="E323" s="8">
        <f t="shared" si="10"/>
        <v>679</v>
      </c>
      <c r="F323" s="9" t="e">
        <f>E323*#REF!</f>
        <v>#REF!</v>
      </c>
    </row>
    <row r="324" spans="1:6" hidden="1" x14ac:dyDescent="0.25">
      <c r="A324" s="6" t="str">
        <f>IFERROR(VLOOKUP(B324,[1]Availability!$A:$H,4,FALSE),"No Info")</f>
        <v>End of life</v>
      </c>
      <c r="B324" s="5" t="s">
        <v>162</v>
      </c>
      <c r="C324" s="7" t="str">
        <f>VLOOKUP(B324,[1]Telefoane!$B:$C,2,0)</f>
        <v>Samsung Galaxy S21 FE 256GB DS Light Violet Lavender 5G</v>
      </c>
      <c r="D324" s="8">
        <f>IFERROR(VLOOKUP($B324,[1]Telefoane!$B$1:$BK$65549,60,0),"-")</f>
        <v>570.59</v>
      </c>
      <c r="E324" s="8">
        <f t="shared" si="10"/>
        <v>679</v>
      </c>
      <c r="F324" s="9" t="e">
        <f>E324*#REF!</f>
        <v>#REF!</v>
      </c>
    </row>
    <row r="325" spans="1:6" hidden="1" x14ac:dyDescent="0.25">
      <c r="A325" s="6" t="str">
        <f>IFERROR(VLOOKUP(B325,[1]Availability!$A:$H,4,FALSE),"No Info")</f>
        <v>End of life</v>
      </c>
      <c r="B325" s="5" t="s">
        <v>160</v>
      </c>
      <c r="C325" s="7" t="str">
        <f>VLOOKUP(B325,[1]Telefoane!$B:$C,2,0)</f>
        <v>Samsung Galaxy S21 FE 256GB DS White 5G</v>
      </c>
      <c r="D325" s="8">
        <f>IFERROR(VLOOKUP($B325,[1]Telefoane!$B$1:$BK$65549,60,0),"-")</f>
        <v>570.59</v>
      </c>
      <c r="E325" s="8">
        <f t="shared" si="10"/>
        <v>679</v>
      </c>
      <c r="F325" s="9" t="e">
        <f>E325*#REF!</f>
        <v>#REF!</v>
      </c>
    </row>
    <row r="326" spans="1:6" x14ac:dyDescent="0.25">
      <c r="A326" s="6" t="str">
        <f>IFERROR(VLOOKUP(B326,[1]Availability!$A:$H,4,FALSE),"No Info")</f>
        <v>In portfolio</v>
      </c>
      <c r="B326" s="13" t="s">
        <v>173</v>
      </c>
      <c r="C326" s="7" t="str">
        <f>VLOOKUP(B326,[1]Telefoane!$B:$C,2,0)</f>
        <v>Samsung Galaxy S22 128GB DS Black 5G</v>
      </c>
      <c r="D326" s="8">
        <f>IFERROR(VLOOKUP($B326,[1]Telefoane!$B$1:$BK$65549,60,0),"-")</f>
        <v>583.20000000000005</v>
      </c>
      <c r="E326" s="8">
        <f t="shared" si="10"/>
        <v>694.01</v>
      </c>
      <c r="F326" s="9" t="e">
        <f>E326*#REF!</f>
        <v>#REF!</v>
      </c>
    </row>
    <row r="327" spans="1:6" x14ac:dyDescent="0.25">
      <c r="A327" s="6" t="str">
        <f>IFERROR(VLOOKUP(B327,[1]Availability!$A:$H,4,FALSE),"No Info")</f>
        <v>In portfolio</v>
      </c>
      <c r="B327" s="13" t="s">
        <v>174</v>
      </c>
      <c r="C327" s="7" t="str">
        <f>VLOOKUP(B327,[1]Telefoane!$B:$C,2,0)</f>
        <v>Samsung Galaxy S22 128GB DS Green 5G</v>
      </c>
      <c r="D327" s="8">
        <f>IFERROR(VLOOKUP($B327,[1]Telefoane!$B$1:$BK$65549,60,0),"-")</f>
        <v>583.20000000000005</v>
      </c>
      <c r="E327" s="8">
        <f t="shared" si="10"/>
        <v>694.01</v>
      </c>
      <c r="F327" s="9" t="e">
        <f>E327*#REF!</f>
        <v>#REF!</v>
      </c>
    </row>
    <row r="328" spans="1:6" x14ac:dyDescent="0.25">
      <c r="A328" s="6" t="str">
        <f>IFERROR(VLOOKUP(B328,[1]Availability!$A:$H,4,FALSE),"No Info")</f>
        <v>On demand</v>
      </c>
      <c r="B328" s="13" t="s">
        <v>175</v>
      </c>
      <c r="C328" s="7" t="str">
        <f>VLOOKUP(B328,[1]Telefoane!$B:$C,2,0)</f>
        <v>Samsung Galaxy S22 128GB DS Pink Gold 5G</v>
      </c>
      <c r="D328" s="8">
        <f>IFERROR(VLOOKUP($B328,[1]Telefoane!$B$1:$BK$65549,60,0),"-")</f>
        <v>583.20000000000005</v>
      </c>
      <c r="E328" s="8">
        <f t="shared" si="10"/>
        <v>694.01</v>
      </c>
      <c r="F328" s="9" t="e">
        <f>E328*#REF!</f>
        <v>#REF!</v>
      </c>
    </row>
    <row r="329" spans="1:6" x14ac:dyDescent="0.25">
      <c r="A329" s="6" t="str">
        <f>IFERROR(VLOOKUP(B329,[1]Availability!$A:$H,4,FALSE),"No Info")</f>
        <v>On demand</v>
      </c>
      <c r="B329" s="13" t="s">
        <v>334</v>
      </c>
      <c r="C329" s="7" t="str">
        <f>VLOOKUP(B329,[1]Telefoane!$B:$C,2,0)</f>
        <v>Samsung Galaxy S22 128GB DS Purple 5G</v>
      </c>
      <c r="D329" s="8">
        <f>IFERROR(VLOOKUP($B329,[1]Telefoane!$B$1:$BK$65549,60,0),"-")</f>
        <v>583.20000000000005</v>
      </c>
      <c r="E329" s="8">
        <f t="shared" ref="E329:E393" si="11">IFERROR(ROUND(D329*1.19,2),"-")</f>
        <v>694.01</v>
      </c>
      <c r="F329" s="9" t="e">
        <f>E329*#REF!</f>
        <v>#REF!</v>
      </c>
    </row>
    <row r="330" spans="1:6" hidden="1" x14ac:dyDescent="0.25">
      <c r="A330" s="6" t="str">
        <f>IFERROR(VLOOKUP(B330,[1]Availability!$A:$H,4,FALSE),"No Info")</f>
        <v>End of life</v>
      </c>
      <c r="B330" s="13" t="s">
        <v>176</v>
      </c>
      <c r="C330" s="7" t="str">
        <f>VLOOKUP(B330,[1]Telefoane!$B:$C,2,0)</f>
        <v>Samsung Galaxy S22 128GB DS White 5G</v>
      </c>
      <c r="D330" s="8">
        <f>IFERROR(VLOOKUP($B330,[1]Telefoane!$B$1:$BK$65549,60,0),"-")</f>
        <v>583.20000000000005</v>
      </c>
      <c r="E330" s="8">
        <f t="shared" si="11"/>
        <v>694.01</v>
      </c>
      <c r="F330" s="9" t="e">
        <f>E330*#REF!</f>
        <v>#REF!</v>
      </c>
    </row>
    <row r="331" spans="1:6" x14ac:dyDescent="0.25">
      <c r="A331" s="6" t="str">
        <f>IFERROR(VLOOKUP(B331,[1]Availability!$A:$H,4,FALSE),"No Info")</f>
        <v>In portfolio</v>
      </c>
      <c r="B331" s="13" t="s">
        <v>177</v>
      </c>
      <c r="C331" s="7" t="str">
        <f>VLOOKUP(B331,[1]Telefoane!$B:$C,2,0)</f>
        <v>Samsung Galaxy S22 256GB DS Black 5G</v>
      </c>
      <c r="D331" s="8">
        <f>IFERROR(VLOOKUP($B331,[1]Telefoane!$B$1:$BK$65549,60,0),"-")</f>
        <v>658.83</v>
      </c>
      <c r="E331" s="8">
        <f t="shared" si="11"/>
        <v>784.01</v>
      </c>
      <c r="F331" s="9" t="e">
        <f>E331*#REF!</f>
        <v>#REF!</v>
      </c>
    </row>
    <row r="332" spans="1:6" x14ac:dyDescent="0.25">
      <c r="A332" s="6" t="str">
        <f>IFERROR(VLOOKUP(B332,[1]Availability!$A:$H,4,FALSE),"No Info")</f>
        <v>On demand</v>
      </c>
      <c r="B332" s="13" t="s">
        <v>178</v>
      </c>
      <c r="C332" s="7" t="str">
        <f>VLOOKUP(B332,[1]Telefoane!$B:$C,2,0)</f>
        <v>Samsung Galaxy S22 256GB DS Green 5G</v>
      </c>
      <c r="D332" s="8">
        <f>IFERROR(VLOOKUP($B332,[1]Telefoane!$B$1:$BK$65549,60,0),"-")</f>
        <v>658.83</v>
      </c>
      <c r="E332" s="8">
        <f t="shared" si="11"/>
        <v>784.01</v>
      </c>
      <c r="F332" s="9" t="e">
        <f>E332*#REF!</f>
        <v>#REF!</v>
      </c>
    </row>
    <row r="333" spans="1:6" hidden="1" x14ac:dyDescent="0.25">
      <c r="A333" s="6" t="str">
        <f>IFERROR(VLOOKUP(B333,[1]Availability!$A:$H,4,FALSE),"No Info")</f>
        <v>End of life</v>
      </c>
      <c r="B333" s="13" t="s">
        <v>179</v>
      </c>
      <c r="C333" s="7" t="str">
        <f>VLOOKUP(B333,[1]Telefoane!$B:$C,2,0)</f>
        <v>Samsung Galaxy S22 256GB DS Pink Gold 5G</v>
      </c>
      <c r="D333" s="8">
        <f>IFERROR(VLOOKUP($B333,[1]Telefoane!$B$1:$BK$65549,60,0),"-")</f>
        <v>658.83</v>
      </c>
      <c r="E333" s="8">
        <f t="shared" si="11"/>
        <v>784.01</v>
      </c>
      <c r="F333" s="9" t="e">
        <f>E333*#REF!</f>
        <v>#REF!</v>
      </c>
    </row>
    <row r="334" spans="1:6" hidden="1" x14ac:dyDescent="0.25">
      <c r="A334" s="6" t="str">
        <f>IFERROR(VLOOKUP(B334,[1]Availability!$A:$H,4,FALSE),"No Info")</f>
        <v>End of life</v>
      </c>
      <c r="B334" s="13" t="s">
        <v>335</v>
      </c>
      <c r="C334" s="7" t="str">
        <f>VLOOKUP(B334,[1]Telefoane!$B:$C,2,0)</f>
        <v>Samsung Galaxy S22 256GB DS Purple 5G</v>
      </c>
      <c r="D334" s="8">
        <f>IFERROR(VLOOKUP($B334,[1]Telefoane!$B$1:$BK$65549,60,0),"-")</f>
        <v>658.83</v>
      </c>
      <c r="E334" s="8">
        <f t="shared" si="11"/>
        <v>784.01</v>
      </c>
      <c r="F334" s="9" t="e">
        <f>E334*#REF!</f>
        <v>#REF!</v>
      </c>
    </row>
    <row r="335" spans="1:6" hidden="1" x14ac:dyDescent="0.25">
      <c r="A335" s="6" t="str">
        <f>IFERROR(VLOOKUP(B335,[1]Availability!$A:$H,4,FALSE),"No Info")</f>
        <v>End of life</v>
      </c>
      <c r="B335" s="13" t="s">
        <v>180</v>
      </c>
      <c r="C335" s="7" t="str">
        <f>VLOOKUP(B335,[1]Telefoane!$B:$C,2,0)</f>
        <v>Samsung Galaxy S22 256GB DS White 5G</v>
      </c>
      <c r="D335" s="8">
        <f>IFERROR(VLOOKUP($B335,[1]Telefoane!$B$1:$BK$65549,60,0),"-")</f>
        <v>658.83</v>
      </c>
      <c r="E335" s="8">
        <f t="shared" si="11"/>
        <v>784.01</v>
      </c>
      <c r="F335" s="9" t="e">
        <f>E335*#REF!</f>
        <v>#REF!</v>
      </c>
    </row>
    <row r="336" spans="1:6" hidden="1" x14ac:dyDescent="0.25">
      <c r="A336" s="6" t="str">
        <f>IFERROR(VLOOKUP(B336,[1]Availability!$A:$H,4,FALSE),"No Info")</f>
        <v>End of life</v>
      </c>
      <c r="B336" s="13" t="s">
        <v>181</v>
      </c>
      <c r="C336" s="7" t="str">
        <f>VLOOKUP(B336,[1]Telefoane!$B:$C,2,0)</f>
        <v>Samsung Galaxy S22 Plus 128GB DS Black 5G</v>
      </c>
      <c r="D336" s="8">
        <f>IFERROR(VLOOKUP($B336,[1]Telefoane!$B$1:$BK$65549,60,0),"-")</f>
        <v>750.42</v>
      </c>
      <c r="E336" s="8">
        <f t="shared" si="11"/>
        <v>893</v>
      </c>
      <c r="F336" s="9" t="e">
        <f>E336*#REF!</f>
        <v>#REF!</v>
      </c>
    </row>
    <row r="337" spans="1:6" hidden="1" x14ac:dyDescent="0.25">
      <c r="A337" s="6" t="str">
        <f>IFERROR(VLOOKUP(B337,[1]Availability!$A:$H,4,FALSE),"No Info")</f>
        <v>End of life</v>
      </c>
      <c r="B337" s="13" t="s">
        <v>182</v>
      </c>
      <c r="C337" s="7" t="str">
        <f>VLOOKUP(B337,[1]Telefoane!$B:$C,2,0)</f>
        <v>Samsung Galaxy S22 Plus 128GB DS Green 5G</v>
      </c>
      <c r="D337" s="8">
        <f>IFERROR(VLOOKUP($B337,[1]Telefoane!$B$1:$BK$65549,60,0),"-")</f>
        <v>750.42</v>
      </c>
      <c r="E337" s="8">
        <f t="shared" si="11"/>
        <v>893</v>
      </c>
      <c r="F337" s="9" t="e">
        <f>E337*#REF!</f>
        <v>#REF!</v>
      </c>
    </row>
    <row r="338" spans="1:6" hidden="1" x14ac:dyDescent="0.25">
      <c r="A338" s="6" t="str">
        <f>IFERROR(VLOOKUP(B338,[1]Availability!$A:$H,4,FALSE),"No Info")</f>
        <v>End of life</v>
      </c>
      <c r="B338" s="13" t="s">
        <v>183</v>
      </c>
      <c r="C338" s="7" t="str">
        <f>VLOOKUP(B338,[1]Telefoane!$B:$C,2,0)</f>
        <v>Samsung Galaxy S22 Plus 128GB DS Pink Gold 5G</v>
      </c>
      <c r="D338" s="8">
        <f>IFERROR(VLOOKUP($B338,[1]Telefoane!$B$1:$BK$65549,60,0),"-")</f>
        <v>750.42</v>
      </c>
      <c r="E338" s="8">
        <f t="shared" si="11"/>
        <v>893</v>
      </c>
      <c r="F338" s="9" t="e">
        <f>E338*#REF!</f>
        <v>#REF!</v>
      </c>
    </row>
    <row r="339" spans="1:6" hidden="1" x14ac:dyDescent="0.25">
      <c r="A339" s="6" t="str">
        <f>IFERROR(VLOOKUP(B339,[1]Availability!$A:$H,4,FALSE),"No Info")</f>
        <v>End of life</v>
      </c>
      <c r="B339" s="13" t="s">
        <v>184</v>
      </c>
      <c r="C339" s="7" t="str">
        <f>VLOOKUP(B339,[1]Telefoane!$B:$C,2,0)</f>
        <v>Samsung Galaxy S22 Plus 128GB DS White 5G</v>
      </c>
      <c r="D339" s="8">
        <f>IFERROR(VLOOKUP($B339,[1]Telefoane!$B$1:$BK$65549,60,0),"-")</f>
        <v>750.42</v>
      </c>
      <c r="E339" s="8">
        <f t="shared" si="11"/>
        <v>893</v>
      </c>
      <c r="F339" s="9" t="e">
        <f>E339*#REF!</f>
        <v>#REF!</v>
      </c>
    </row>
    <row r="340" spans="1:6" hidden="1" x14ac:dyDescent="0.25">
      <c r="A340" s="6" t="str">
        <f>IFERROR(VLOOKUP(B340,[1]Availability!$A:$H,4,FALSE),"No Info")</f>
        <v>End of life</v>
      </c>
      <c r="B340" s="13" t="s">
        <v>185</v>
      </c>
      <c r="C340" s="7" t="str">
        <f>VLOOKUP(B340,[1]Telefoane!$B:$C,2,0)</f>
        <v>Samsung Galaxy S22 Plus 256GB DS Black 5G</v>
      </c>
      <c r="D340" s="8">
        <f>IFERROR(VLOOKUP($B340,[1]Telefoane!$B$1:$BK$65549,60,0),"-")</f>
        <v>803.37</v>
      </c>
      <c r="E340" s="8">
        <f t="shared" si="11"/>
        <v>956.01</v>
      </c>
      <c r="F340" s="9" t="e">
        <f>E340*#REF!</f>
        <v>#REF!</v>
      </c>
    </row>
    <row r="341" spans="1:6" hidden="1" x14ac:dyDescent="0.25">
      <c r="A341" s="6" t="str">
        <f>IFERROR(VLOOKUP(B341,[1]Availability!$A:$H,4,FALSE),"No Info")</f>
        <v>End of life</v>
      </c>
      <c r="B341" s="13" t="s">
        <v>186</v>
      </c>
      <c r="C341" s="7" t="str">
        <f>VLOOKUP(B341,[1]Telefoane!$B:$C,2,0)</f>
        <v>Samsung Galaxy S22 Plus 256GB DS Green 5G</v>
      </c>
      <c r="D341" s="8">
        <f>IFERROR(VLOOKUP($B341,[1]Telefoane!$B$1:$BK$65549,60,0),"-")</f>
        <v>803.37</v>
      </c>
      <c r="E341" s="8">
        <f t="shared" si="11"/>
        <v>956.01</v>
      </c>
      <c r="F341" s="9" t="e">
        <f>E341*#REF!</f>
        <v>#REF!</v>
      </c>
    </row>
    <row r="342" spans="1:6" hidden="1" x14ac:dyDescent="0.25">
      <c r="A342" s="6" t="str">
        <f>IFERROR(VLOOKUP(B342,[1]Availability!$A:$H,4,FALSE),"No Info")</f>
        <v>End of life</v>
      </c>
      <c r="B342" s="13" t="s">
        <v>187</v>
      </c>
      <c r="C342" s="7" t="str">
        <f>VLOOKUP(B342,[1]Telefoane!$B:$C,2,0)</f>
        <v>Samsung Galaxy S22 Plus 256GB DS Pink Gold 5G</v>
      </c>
      <c r="D342" s="8">
        <f>IFERROR(VLOOKUP($B342,[1]Telefoane!$B$1:$BK$65549,60,0),"-")</f>
        <v>803.37</v>
      </c>
      <c r="E342" s="8">
        <f t="shared" si="11"/>
        <v>956.01</v>
      </c>
      <c r="F342" s="9" t="e">
        <f>E342*#REF!</f>
        <v>#REF!</v>
      </c>
    </row>
    <row r="343" spans="1:6" hidden="1" x14ac:dyDescent="0.25">
      <c r="A343" s="6" t="str">
        <f>IFERROR(VLOOKUP(B343,[1]Availability!$A:$H,4,FALSE),"No Info")</f>
        <v>End of life</v>
      </c>
      <c r="B343" s="13" t="s">
        <v>188</v>
      </c>
      <c r="C343" s="7" t="str">
        <f>VLOOKUP(B343,[1]Telefoane!$B:$C,2,0)</f>
        <v>Samsung Galaxy S22 Plus 256GB DS White 5G</v>
      </c>
      <c r="D343" s="8">
        <f>IFERROR(VLOOKUP($B343,[1]Telefoane!$B$1:$BK$65549,60,0),"-")</f>
        <v>803.37</v>
      </c>
      <c r="E343" s="8">
        <f t="shared" si="11"/>
        <v>956.01</v>
      </c>
      <c r="F343" s="9" t="e">
        <f>E343*#REF!</f>
        <v>#REF!</v>
      </c>
    </row>
    <row r="344" spans="1:6" hidden="1" x14ac:dyDescent="0.25">
      <c r="A344" s="6" t="str">
        <f>IFERROR(VLOOKUP(B344,[1]Availability!$A:$H,4,FALSE),"No Info")</f>
        <v>End of life</v>
      </c>
      <c r="B344" s="13" t="s">
        <v>189</v>
      </c>
      <c r="C344" s="7" t="str">
        <f>VLOOKUP(B344,[1]Telefoane!$B:$C,2,0)</f>
        <v>Samsung Galaxy S22 Ultra 128GB DS Black 5G</v>
      </c>
      <c r="D344" s="8">
        <f>IFERROR(VLOOKUP($B344,[1]Telefoane!$B$1:$BK$65549,60,0),"-")</f>
        <v>874.79</v>
      </c>
      <c r="E344" s="8">
        <f t="shared" si="11"/>
        <v>1041</v>
      </c>
      <c r="F344" s="9" t="e">
        <f>E344*#REF!</f>
        <v>#REF!</v>
      </c>
    </row>
    <row r="345" spans="1:6" hidden="1" x14ac:dyDescent="0.25">
      <c r="A345" s="6" t="str">
        <f>IFERROR(VLOOKUP(B345,[1]Availability!$A:$H,4,FALSE),"No Info")</f>
        <v>End of life</v>
      </c>
      <c r="B345" s="13" t="s">
        <v>190</v>
      </c>
      <c r="C345" s="7" t="str">
        <f>VLOOKUP(B345,[1]Telefoane!$B:$C,2,0)</f>
        <v>Samsung Galaxy S22 Ultra 128GB DS Dark Red 5G</v>
      </c>
      <c r="D345" s="8">
        <f>IFERROR(VLOOKUP($B345,[1]Telefoane!$B$1:$BK$65549,60,0),"-")</f>
        <v>874.79</v>
      </c>
      <c r="E345" s="8">
        <f t="shared" si="11"/>
        <v>1041</v>
      </c>
      <c r="F345" s="9" t="e">
        <f>E345*#REF!</f>
        <v>#REF!</v>
      </c>
    </row>
    <row r="346" spans="1:6" hidden="1" x14ac:dyDescent="0.25">
      <c r="A346" s="6" t="str">
        <f>IFERROR(VLOOKUP(B346,[1]Availability!$A:$H,4,FALSE),"No Info")</f>
        <v>End of life</v>
      </c>
      <c r="B346" s="13" t="s">
        <v>191</v>
      </c>
      <c r="C346" s="7" t="str">
        <f>VLOOKUP(B346,[1]Telefoane!$B:$C,2,0)</f>
        <v>Samsung Galaxy S22 Ultra 128GB DS Green 5G</v>
      </c>
      <c r="D346" s="8">
        <f>IFERROR(VLOOKUP($B346,[1]Telefoane!$B$1:$BK$65549,60,0),"-")</f>
        <v>874.79</v>
      </c>
      <c r="E346" s="8">
        <f t="shared" si="11"/>
        <v>1041</v>
      </c>
      <c r="F346" s="9" t="e">
        <f>E346*#REF!</f>
        <v>#REF!</v>
      </c>
    </row>
    <row r="347" spans="1:6" hidden="1" x14ac:dyDescent="0.25">
      <c r="A347" s="6" t="str">
        <f>IFERROR(VLOOKUP(B347,[1]Availability!$A:$H,4,FALSE),"No Info")</f>
        <v>End of life</v>
      </c>
      <c r="B347" s="13" t="s">
        <v>192</v>
      </c>
      <c r="C347" s="7" t="str">
        <f>VLOOKUP(B347,[1]Telefoane!$B:$C,2,0)</f>
        <v>Samsung Galaxy S22 Ultra 128GB DS White 5G</v>
      </c>
      <c r="D347" s="8">
        <f>IFERROR(VLOOKUP($B347,[1]Telefoane!$B$1:$BK$65549,60,0),"-")</f>
        <v>843.7</v>
      </c>
      <c r="E347" s="8">
        <f t="shared" si="11"/>
        <v>1004</v>
      </c>
      <c r="F347" s="9" t="e">
        <f>E347*#REF!</f>
        <v>#REF!</v>
      </c>
    </row>
    <row r="348" spans="1:6" hidden="1" x14ac:dyDescent="0.25">
      <c r="A348" s="6" t="str">
        <f>IFERROR(VLOOKUP(B348,[1]Availability!$A:$H,4,FALSE),"No Info")</f>
        <v>End of life</v>
      </c>
      <c r="B348" s="13" t="s">
        <v>193</v>
      </c>
      <c r="C348" s="7" t="str">
        <f>VLOOKUP(B348,[1]Telefoane!$B:$C,2,0)</f>
        <v>Samsung Galaxy S22 Ultra 256GB DS Black 5G</v>
      </c>
      <c r="D348" s="8">
        <f>IFERROR(VLOOKUP($B348,[1]Telefoane!$B$1:$BK$65549,60,0),"-")</f>
        <v>963.03</v>
      </c>
      <c r="E348" s="8">
        <f t="shared" si="11"/>
        <v>1146.01</v>
      </c>
      <c r="F348" s="9" t="e">
        <f>E348*#REF!</f>
        <v>#REF!</v>
      </c>
    </row>
    <row r="349" spans="1:6" hidden="1" x14ac:dyDescent="0.25">
      <c r="A349" s="6" t="str">
        <f>IFERROR(VLOOKUP(B349,[1]Availability!$A:$H,4,FALSE),"No Info")</f>
        <v>End of life</v>
      </c>
      <c r="B349" s="13" t="s">
        <v>194</v>
      </c>
      <c r="C349" s="7" t="str">
        <f>VLOOKUP(B349,[1]Telefoane!$B:$C,2,0)</f>
        <v>Samsung Galaxy S22 Ultra 256GB DS Dark Red 5G</v>
      </c>
      <c r="D349" s="8">
        <f>IFERROR(VLOOKUP($B349,[1]Telefoane!$B$1:$BK$65549,60,0),"-")</f>
        <v>963.03</v>
      </c>
      <c r="E349" s="8">
        <f t="shared" si="11"/>
        <v>1146.01</v>
      </c>
      <c r="F349" s="9" t="e">
        <f>E349*#REF!</f>
        <v>#REF!</v>
      </c>
    </row>
    <row r="350" spans="1:6" hidden="1" x14ac:dyDescent="0.25">
      <c r="A350" s="6" t="str">
        <f>IFERROR(VLOOKUP(B350,[1]Availability!$A:$H,4,FALSE),"No Info")</f>
        <v>End of life</v>
      </c>
      <c r="B350" s="13" t="s">
        <v>195</v>
      </c>
      <c r="C350" s="7" t="str">
        <f>VLOOKUP(B350,[1]Telefoane!$B:$C,2,0)</f>
        <v>Samsung Galaxy S22 Ultra 256GB DS Green 5G</v>
      </c>
      <c r="D350" s="8">
        <f>IFERROR(VLOOKUP($B350,[1]Telefoane!$B$1:$BK$65549,60,0),"-")</f>
        <v>963.03</v>
      </c>
      <c r="E350" s="8">
        <f t="shared" si="11"/>
        <v>1146.01</v>
      </c>
      <c r="F350" s="9" t="e">
        <f>E350*#REF!</f>
        <v>#REF!</v>
      </c>
    </row>
    <row r="351" spans="1:6" hidden="1" x14ac:dyDescent="0.25">
      <c r="A351" s="6" t="str">
        <f>IFERROR(VLOOKUP(B351,[1]Availability!$A:$H,4,FALSE),"No Info")</f>
        <v>End of life</v>
      </c>
      <c r="B351" s="13" t="s">
        <v>196</v>
      </c>
      <c r="C351" s="7" t="str">
        <f>VLOOKUP(B351,[1]Telefoane!$B:$C,2,0)</f>
        <v>Samsung Galaxy S22 Ultra 256GB DS White 5G</v>
      </c>
      <c r="D351" s="8">
        <f>IFERROR(VLOOKUP($B351,[1]Telefoane!$B$1:$BK$65549,60,0),"-")</f>
        <v>963.03</v>
      </c>
      <c r="E351" s="8">
        <f t="shared" si="11"/>
        <v>1146.01</v>
      </c>
      <c r="F351" s="9" t="e">
        <f>E351*#REF!</f>
        <v>#REF!</v>
      </c>
    </row>
    <row r="352" spans="1:6" hidden="1" x14ac:dyDescent="0.25">
      <c r="A352" s="6" t="str">
        <f>IFERROR(VLOOKUP(B352,[1]Availability!$A:$H,4,FALSE),"No Info")</f>
        <v>End of life</v>
      </c>
      <c r="B352" s="13" t="s">
        <v>197</v>
      </c>
      <c r="C352" s="7" t="str">
        <f>VLOOKUP(B352,[1]Telefoane!$B:$C,2,0)</f>
        <v>Samsung Galaxy S22 Ultra 512GB DS Black 5G</v>
      </c>
      <c r="D352" s="8">
        <f>IFERROR(VLOOKUP($B352,[1]Telefoane!$B$1:$BK$65549,60,0),"-")</f>
        <v>1024.3699999999999</v>
      </c>
      <c r="E352" s="8">
        <f t="shared" si="11"/>
        <v>1219</v>
      </c>
      <c r="F352" s="9" t="e">
        <f>E352*#REF!</f>
        <v>#REF!</v>
      </c>
    </row>
    <row r="353" spans="1:6" hidden="1" x14ac:dyDescent="0.25">
      <c r="A353" s="6" t="str">
        <f>IFERROR(VLOOKUP(B353,[1]Availability!$A:$H,4,FALSE),"No Info")</f>
        <v>End of life</v>
      </c>
      <c r="B353" s="13" t="s">
        <v>198</v>
      </c>
      <c r="C353" s="7" t="str">
        <f>VLOOKUP(B353,[1]Telefoane!$B:$C,2,0)</f>
        <v>Samsung Galaxy S22 Ultra 512GB DS Dark Red 5G</v>
      </c>
      <c r="D353" s="8">
        <f>IFERROR(VLOOKUP($B353,[1]Telefoane!$B$1:$BK$65549,60,0),"-")</f>
        <v>1024.3699999999999</v>
      </c>
      <c r="E353" s="8">
        <f t="shared" si="11"/>
        <v>1219</v>
      </c>
      <c r="F353" s="9" t="e">
        <f>E353*#REF!</f>
        <v>#REF!</v>
      </c>
    </row>
    <row r="354" spans="1:6" hidden="1" x14ac:dyDescent="0.25">
      <c r="A354" s="6" t="str">
        <f>IFERROR(VLOOKUP(B354,[1]Availability!$A:$H,4,FALSE),"No Info")</f>
        <v>End of life</v>
      </c>
      <c r="B354" s="13" t="s">
        <v>199</v>
      </c>
      <c r="C354" s="7" t="str">
        <f>VLOOKUP(B354,[1]Telefoane!$B:$C,2,0)</f>
        <v>Samsung Galaxy S22 Ultra 512GB DS Green 5G</v>
      </c>
      <c r="D354" s="8">
        <f>IFERROR(VLOOKUP($B354,[1]Telefoane!$B$1:$BK$65549,60,0),"-")</f>
        <v>1024.3699999999999</v>
      </c>
      <c r="E354" s="8">
        <f t="shared" si="11"/>
        <v>1219</v>
      </c>
      <c r="F354" s="9" t="e">
        <f>E354*#REF!</f>
        <v>#REF!</v>
      </c>
    </row>
    <row r="355" spans="1:6" hidden="1" x14ac:dyDescent="0.25">
      <c r="A355" s="6" t="str">
        <f>IFERROR(VLOOKUP(B355,[1]Availability!$A:$H,4,FALSE),"No Info")</f>
        <v>End of life</v>
      </c>
      <c r="B355" s="13" t="s">
        <v>200</v>
      </c>
      <c r="C355" s="7" t="str">
        <f>VLOOKUP(B355,[1]Telefoane!$B:$C,2,0)</f>
        <v>Samsung Galaxy S22 Ultra 512GB DS White 5G</v>
      </c>
      <c r="D355" s="8">
        <f>IFERROR(VLOOKUP($B355,[1]Telefoane!$B$1:$BK$65549,60,0),"-")</f>
        <v>1024.3699999999999</v>
      </c>
      <c r="E355" s="8">
        <f t="shared" si="11"/>
        <v>1219</v>
      </c>
      <c r="F355" s="9" t="e">
        <f>E355*#REF!</f>
        <v>#REF!</v>
      </c>
    </row>
    <row r="356" spans="1:6" x14ac:dyDescent="0.25">
      <c r="A356" s="6" t="str">
        <f>IFERROR(VLOOKUP(B356,[1]Availability!$A:$H,4,FALSE),"No Info")</f>
        <v>In portfolio</v>
      </c>
      <c r="B356" s="5" t="s">
        <v>205</v>
      </c>
      <c r="C356" s="7" t="str">
        <f>VLOOKUP(B356,[1]Telefoane!$B:$C,2,0)</f>
        <v>Samsung Galaxy TAB A7 Lite 32GB Black 4G</v>
      </c>
      <c r="D356" s="10">
        <f>IFERROR(VLOOKUP($B356,[1]Telefoane!$B$1:$BK$65549,60,0),"-")</f>
        <v>103.09</v>
      </c>
      <c r="E356" s="10">
        <f t="shared" si="11"/>
        <v>122.68</v>
      </c>
      <c r="F356" s="11" t="e">
        <f>E356*#REF!</f>
        <v>#REF!</v>
      </c>
    </row>
    <row r="357" spans="1:6" x14ac:dyDescent="0.25">
      <c r="A357" s="6" t="str">
        <f>IFERROR(VLOOKUP(B357,[1]Availability!$A:$H,4,FALSE),"No Info")</f>
        <v>On demand</v>
      </c>
      <c r="B357" s="5" t="s">
        <v>206</v>
      </c>
      <c r="C357" s="7" t="str">
        <f>VLOOKUP(B357,[1]Telefoane!$B:$C,2,0)</f>
        <v>Samsung Galaxy TAB A7 Lite 32GB Silver4G</v>
      </c>
      <c r="D357" s="10">
        <f>IFERROR(VLOOKUP($B357,[1]Telefoane!$B$1:$BK$65549,60,0),"-")</f>
        <v>103.09</v>
      </c>
      <c r="E357" s="10">
        <f t="shared" si="11"/>
        <v>122.68</v>
      </c>
      <c r="F357" s="11" t="e">
        <f>E357*#REF!</f>
        <v>#REF!</v>
      </c>
    </row>
    <row r="358" spans="1:6" x14ac:dyDescent="0.25">
      <c r="A358" s="6" t="str">
        <f>IFERROR(VLOOKUP(B358,[1]Availability!$A:$H,4,FALSE),"No Info")</f>
        <v>In portfolio</v>
      </c>
      <c r="B358" s="5" t="s">
        <v>158</v>
      </c>
      <c r="C358" s="7" t="str">
        <f>VLOOKUP(B358,[1]Telefoane!$B:$C,2,0)</f>
        <v>Samsung Galaxy Tab A8 2021 10.5 inch 32GB Negru</v>
      </c>
      <c r="D358" s="10">
        <f>IFERROR(VLOOKUP($B358,[1]Telefoane!$B$1:$BK$65549,60,0),"-")</f>
        <v>164.69</v>
      </c>
      <c r="E358" s="10">
        <f t="shared" si="11"/>
        <v>195.98</v>
      </c>
      <c r="F358" s="11" t="e">
        <f>E358*#REF!</f>
        <v>#REF!</v>
      </c>
    </row>
    <row r="359" spans="1:6" x14ac:dyDescent="0.25">
      <c r="A359" s="6" t="str">
        <f>IFERROR(VLOOKUP(B359,[1]Availability!$A:$H,4,FALSE),"No Info")</f>
        <v>In portfolio</v>
      </c>
      <c r="B359" s="5" t="s">
        <v>259</v>
      </c>
      <c r="C359" s="7" t="str">
        <f>VLOOKUP(B359,[1]Telefoane!$B:$C,2,0)</f>
        <v>Samsung Galaxy Tab A8 2021 10.5 inch 32GB Silver</v>
      </c>
      <c r="D359" s="10">
        <f>IFERROR(VLOOKUP($B359,[1]Telefoane!$B$1:$BK$65549,60,0),"-")</f>
        <v>164.69</v>
      </c>
      <c r="E359" s="10">
        <f t="shared" si="11"/>
        <v>195.98</v>
      </c>
      <c r="F359" s="11" t="e">
        <f>E359*#REF!</f>
        <v>#REF!</v>
      </c>
    </row>
    <row r="360" spans="1:6" x14ac:dyDescent="0.25">
      <c r="A360" s="6" t="str">
        <f>IFERROR(VLOOKUP(B360,[1]Availability!$A:$H,4,FALSE),"No Info")</f>
        <v>On demand</v>
      </c>
      <c r="B360" s="5" t="s">
        <v>214</v>
      </c>
      <c r="C360" s="7" t="str">
        <f>VLOOKUP(B360,[1]Telefoane!$B:$C,2,0)</f>
        <v>Samsung Galaxy Tab S8 11 inch 128GB Gray 5G</v>
      </c>
      <c r="D360" s="10">
        <f>IFERROR(VLOOKUP($B360,[1]Telefoane!$B$1:$BK$65549,60,0),"-")</f>
        <v>647.80999999999995</v>
      </c>
      <c r="E360" s="10">
        <f t="shared" si="11"/>
        <v>770.89</v>
      </c>
      <c r="F360" s="11" t="e">
        <f>E360*#REF!</f>
        <v>#REF!</v>
      </c>
    </row>
    <row r="361" spans="1:6" x14ac:dyDescent="0.25">
      <c r="A361" s="6" t="str">
        <f>IFERROR(VLOOKUP(B361,[1]Availability!$A:$H,4,FALSE),"No Info")</f>
        <v>On demand</v>
      </c>
      <c r="B361" s="5" t="s">
        <v>213</v>
      </c>
      <c r="C361" s="7" t="str">
        <f>VLOOKUP(B361,[1]Telefoane!$B:$C,2,0)</f>
        <v>Samsung Galaxy Tab S8 11 inch 128GB Silver 5G</v>
      </c>
      <c r="D361" s="10">
        <f>IFERROR(VLOOKUP($B361,[1]Telefoane!$B$1:$BK$65549,60,0),"-")</f>
        <v>647.80999999999995</v>
      </c>
      <c r="E361" s="10">
        <f t="shared" si="11"/>
        <v>770.89</v>
      </c>
      <c r="F361" s="11" t="e">
        <f>E361*#REF!</f>
        <v>#REF!</v>
      </c>
    </row>
    <row r="362" spans="1:6" x14ac:dyDescent="0.25">
      <c r="A362" s="6" t="str">
        <f>IFERROR(VLOOKUP(B362,[1]Availability!$A:$H,4,FALSE),"No Info")</f>
        <v>On demand</v>
      </c>
      <c r="B362" s="5" t="s">
        <v>262</v>
      </c>
      <c r="C362" s="7" t="str">
        <f>VLOOKUP(B362,[1]Telefoane!$B:$C,2,0)</f>
        <v>Samsung Galaxy Tab S8 Plus 12.4 inch 128GB Gray 5G</v>
      </c>
      <c r="D362" s="10">
        <f>IFERROR(VLOOKUP($B362,[1]Telefoane!$B$1:$BK$65549,60,0),"-")</f>
        <v>657.93</v>
      </c>
      <c r="E362" s="10">
        <f t="shared" si="11"/>
        <v>782.94</v>
      </c>
      <c r="F362" s="11" t="e">
        <f>E362*#REF!</f>
        <v>#REF!</v>
      </c>
    </row>
    <row r="363" spans="1:6" x14ac:dyDescent="0.25">
      <c r="A363" s="6" t="str">
        <f>IFERROR(VLOOKUP(B363,[1]Availability!$A:$H,4,FALSE),"No Info")</f>
        <v>On demand</v>
      </c>
      <c r="B363" s="5" t="s">
        <v>263</v>
      </c>
      <c r="C363" s="7" t="str">
        <f>VLOOKUP(B363,[1]Telefoane!$B:$C,2,0)</f>
        <v>Samsung Galaxy Tab S8 Ultra 14.6 inch 128GB Gray 5G</v>
      </c>
      <c r="D363" s="10">
        <f>IFERROR(VLOOKUP($B363,[1]Telefoane!$B$1:$BK$65549,60,0),"-")</f>
        <v>799.61</v>
      </c>
      <c r="E363" s="10">
        <f t="shared" si="11"/>
        <v>951.54</v>
      </c>
      <c r="F363" s="11" t="e">
        <f>E363*#REF!</f>
        <v>#REF!</v>
      </c>
    </row>
    <row r="364" spans="1:6" x14ac:dyDescent="0.25">
      <c r="A364" s="6" t="str">
        <f>IFERROR(VLOOKUP(B364,[1]Availability!$A:$H,4,FALSE),"No Info")</f>
        <v>In portfolio</v>
      </c>
      <c r="B364" s="5" t="s">
        <v>341</v>
      </c>
      <c r="C364" s="7" t="str">
        <f>VLOOKUP(B364,[1]Telefoane!$B:$C,2,0)</f>
        <v>Samsung Galaxy Watch 5 40MM LTE Graphite</v>
      </c>
      <c r="D364" s="10">
        <f>IFERROR(VLOOKUP($B364,[1]Telefoane!$B$1:$BK$65549,60,0),"-")</f>
        <v>217.65</v>
      </c>
      <c r="E364" s="10">
        <f t="shared" si="11"/>
        <v>259</v>
      </c>
      <c r="F364" s="11" t="e">
        <f>E364*#REF!</f>
        <v>#REF!</v>
      </c>
    </row>
    <row r="365" spans="1:6" x14ac:dyDescent="0.25">
      <c r="A365" s="6" t="str">
        <f>IFERROR(VLOOKUP(B365,[1]Availability!$A:$H,4,FALSE),"No Info")</f>
        <v>In portfolio</v>
      </c>
      <c r="B365" s="5" t="s">
        <v>340</v>
      </c>
      <c r="C365" s="7" t="str">
        <f>VLOOKUP(B365,[1]Telefoane!$B:$C,2,0)</f>
        <v>Samsung Galaxy Watch 5 40MM LTE Pink Gold</v>
      </c>
      <c r="D365" s="10">
        <f>IFERROR(VLOOKUP($B365,[1]Telefoane!$B$1:$BK$65549,60,0),"-")</f>
        <v>217.65</v>
      </c>
      <c r="E365" s="10">
        <f t="shared" si="11"/>
        <v>259</v>
      </c>
      <c r="F365" s="11" t="e">
        <f>E365*#REF!</f>
        <v>#REF!</v>
      </c>
    </row>
    <row r="366" spans="1:6" x14ac:dyDescent="0.25">
      <c r="A366" s="6" t="str">
        <f>IFERROR(VLOOKUP(B366,[1]Availability!$A:$H,4,FALSE),"No Info")</f>
        <v>In portfolio</v>
      </c>
      <c r="B366" s="5" t="s">
        <v>338</v>
      </c>
      <c r="C366" s="7" t="str">
        <f>VLOOKUP(B366,[1]Telefoane!$B:$C,2,0)</f>
        <v>Samsung Galaxy Watch 5 44MM LTE Blue</v>
      </c>
      <c r="D366" s="10">
        <f>IFERROR(VLOOKUP($B366,[1]Telefoane!$B$1:$BK$65549,60,0),"-")</f>
        <v>235.29</v>
      </c>
      <c r="E366" s="10">
        <f t="shared" si="11"/>
        <v>280</v>
      </c>
      <c r="F366" s="11" t="e">
        <f>E366*#REF!</f>
        <v>#REF!</v>
      </c>
    </row>
    <row r="367" spans="1:6" x14ac:dyDescent="0.25">
      <c r="A367" s="6" t="str">
        <f>IFERROR(VLOOKUP(B367,[1]Availability!$A:$H,4,FALSE),"No Info")</f>
        <v>In portfolio</v>
      </c>
      <c r="B367" s="5" t="s">
        <v>339</v>
      </c>
      <c r="C367" s="7" t="str">
        <f>VLOOKUP(B367,[1]Telefoane!$B:$C,2,0)</f>
        <v>Samsung Galaxy Watch 5 44MM LTE Graphite</v>
      </c>
      <c r="D367" s="10">
        <f>IFERROR(VLOOKUP($B367,[1]Telefoane!$B$1:$BK$65549,60,0),"-")</f>
        <v>235.29</v>
      </c>
      <c r="E367" s="10">
        <f t="shared" si="11"/>
        <v>280</v>
      </c>
      <c r="F367" s="11" t="e">
        <f>E367*#REF!</f>
        <v>#REF!</v>
      </c>
    </row>
    <row r="368" spans="1:6" x14ac:dyDescent="0.25">
      <c r="A368" s="6" t="str">
        <f>IFERROR(VLOOKUP(B368,[1]Availability!$A:$H,4,FALSE),"No Info")</f>
        <v>In portfolio</v>
      </c>
      <c r="B368" s="5" t="s">
        <v>337</v>
      </c>
      <c r="C368" s="7" t="str">
        <f>VLOOKUP(B368,[1]Telefoane!$B:$C,2,0)</f>
        <v>Samsung Galaxy Watch 5Pro 45MM LTE Black Titanium</v>
      </c>
      <c r="D368" s="10">
        <f>IFERROR(VLOOKUP($B368,[1]Telefoane!$B$1:$BK$65549,60,0),"-")</f>
        <v>322.69</v>
      </c>
      <c r="E368" s="10">
        <f t="shared" si="11"/>
        <v>384</v>
      </c>
      <c r="F368" s="11" t="e">
        <f>E368*#REF!</f>
        <v>#REF!</v>
      </c>
    </row>
    <row r="369" spans="1:6" x14ac:dyDescent="0.25">
      <c r="A369" s="6" t="str">
        <f>IFERROR(VLOOKUP(B369,[1]Availability!$A:$H,4,FALSE),"No Info")</f>
        <v>In portfolio</v>
      </c>
      <c r="B369" s="5" t="s">
        <v>336</v>
      </c>
      <c r="C369" s="7" t="str">
        <f>VLOOKUP(B369,[1]Telefoane!$B:$C,2,0)</f>
        <v>Samsung Galaxy Watch 5Pro 45MM LTE Gray Titanium</v>
      </c>
      <c r="D369" s="10">
        <f>IFERROR(VLOOKUP($B369,[1]Telefoane!$B$1:$BK$65549,60,0),"-")</f>
        <v>322.69</v>
      </c>
      <c r="E369" s="10">
        <f t="shared" si="11"/>
        <v>384</v>
      </c>
      <c r="F369" s="11" t="e">
        <f>E369*#REF!</f>
        <v>#REF!</v>
      </c>
    </row>
    <row r="370" spans="1:6" hidden="1" x14ac:dyDescent="0.25">
      <c r="A370" s="6" t="str">
        <f>IFERROR(VLOOKUP(B370,[1]Availability!$A:$H,4,FALSE),"No Info")</f>
        <v>End of life</v>
      </c>
      <c r="B370" s="5" t="s">
        <v>149</v>
      </c>
      <c r="C370" s="7" t="str">
        <f>VLOOKUP(B370,[1]Telefoane!$B:$C,2,0)</f>
        <v>Samsung Galaxy Watch4 40MM LTE Gold</v>
      </c>
      <c r="D370" s="10">
        <f>IFERROR(VLOOKUP($B370,[1]Telefoane!$B$1:$BK$65549,60,0),"-")</f>
        <v>196.64</v>
      </c>
      <c r="E370" s="10">
        <f t="shared" si="11"/>
        <v>234</v>
      </c>
      <c r="F370" s="11" t="e">
        <f>E370*#REF!</f>
        <v>#REF!</v>
      </c>
    </row>
    <row r="371" spans="1:6" hidden="1" x14ac:dyDescent="0.25">
      <c r="A371" s="6" t="str">
        <f>IFERROR(VLOOKUP(B371,[1]Availability!$A:$H,4,FALSE),"No Info")</f>
        <v>End of life</v>
      </c>
      <c r="B371" s="5" t="s">
        <v>148</v>
      </c>
      <c r="C371" s="7" t="str">
        <f>VLOOKUP(B371,[1]Telefoane!$B:$C,2,0)</f>
        <v>Samsung Galaxy Watch4 Classic 42MM LTE Silver</v>
      </c>
      <c r="D371" s="10">
        <f>IFERROR(VLOOKUP($B371,[1]Telefoane!$B$1:$BK$65549,60,0),"-")</f>
        <v>260.5</v>
      </c>
      <c r="E371" s="10">
        <f t="shared" si="11"/>
        <v>310</v>
      </c>
      <c r="F371" s="11" t="e">
        <f>E371*#REF!</f>
        <v>#REF!</v>
      </c>
    </row>
    <row r="372" spans="1:6" hidden="1" x14ac:dyDescent="0.25">
      <c r="A372" s="6" t="str">
        <f>IFERROR(VLOOKUP(B372,[1]Availability!$A:$H,4,FALSE),"No Info")</f>
        <v>End of life</v>
      </c>
      <c r="B372" s="5" t="s">
        <v>147</v>
      </c>
      <c r="C372" s="7" t="str">
        <f>VLOOKUP(B372,[1]Telefoane!$B:$C,2,0)</f>
        <v>Samsung Galaxy Watch4 Classic 46MM LTE Black</v>
      </c>
      <c r="D372" s="10">
        <f>IFERROR(VLOOKUP($B372,[1]Telefoane!$B$1:$BK$65549,60,0),"-")</f>
        <v>278.99</v>
      </c>
      <c r="E372" s="10">
        <f t="shared" si="11"/>
        <v>332</v>
      </c>
      <c r="F372" s="11" t="e">
        <f>E372*#REF!</f>
        <v>#REF!</v>
      </c>
    </row>
    <row r="373" spans="1:6" x14ac:dyDescent="0.25">
      <c r="A373" s="6" t="str">
        <f>IFERROR(VLOOKUP(B373,[1]Availability!$A:$H,4,FALSE),"No Info")</f>
        <v>In portfolio</v>
      </c>
      <c r="B373" s="5" t="s">
        <v>38</v>
      </c>
      <c r="C373" s="7" t="str">
        <f>VLOOKUP(B373,[1]Telefoane!$B:$C,2,0)</f>
        <v>Samsung Galaxy Xcover 5 EE DS Negru 4G</v>
      </c>
      <c r="D373" s="8">
        <f>IFERROR(VLOOKUP($B373,[1]Telefoane!$B$1:$BK$65549,60,0),"-")</f>
        <v>178.99</v>
      </c>
      <c r="E373" s="8">
        <f t="shared" si="11"/>
        <v>213</v>
      </c>
      <c r="F373" s="9" t="e">
        <f>E373*#REF!</f>
        <v>#REF!</v>
      </c>
    </row>
    <row r="374" spans="1:6" hidden="1" x14ac:dyDescent="0.25">
      <c r="A374" s="6" t="str">
        <f>IFERROR(VLOOKUP(B374,[1]Availability!$A:$H,4,FALSE),"No Info")</f>
        <v>End of life</v>
      </c>
      <c r="B374" s="5" t="s">
        <v>64</v>
      </c>
      <c r="C374" s="7" t="str">
        <f>VLOOKUP(B374,[1]Telefoane!$B:$C,2,0)</f>
        <v>Samsung Galaxy Z Flip 3 128GB DS Cream 5G</v>
      </c>
      <c r="D374" s="8">
        <f>IFERROR(VLOOKUP($B374,[1]Telefoane!$B$1:$BK$65549,60,0),"-")</f>
        <v>652.95000000000005</v>
      </c>
      <c r="E374" s="8">
        <f t="shared" si="11"/>
        <v>777.01</v>
      </c>
      <c r="F374" s="9" t="e">
        <f>E374*#REF!</f>
        <v>#REF!</v>
      </c>
    </row>
    <row r="375" spans="1:6" hidden="1" x14ac:dyDescent="0.25">
      <c r="A375" s="6" t="str">
        <f>IFERROR(VLOOKUP(B375,[1]Availability!$A:$H,4,FALSE),"No Info")</f>
        <v>End of life</v>
      </c>
      <c r="B375" s="5" t="s">
        <v>66</v>
      </c>
      <c r="C375" s="7" t="str">
        <f>VLOOKUP(B375,[1]Telefoane!$B:$C,2,0)</f>
        <v>Samsung Galaxy Z Flip 3 128GB DS Mov 5G</v>
      </c>
      <c r="D375" s="8">
        <f>IFERROR(VLOOKUP($B375,[1]Telefoane!$B$1:$BK$65549,60,0),"-")</f>
        <v>652.95000000000005</v>
      </c>
      <c r="E375" s="8">
        <f t="shared" si="11"/>
        <v>777.01</v>
      </c>
      <c r="F375" s="9" t="e">
        <f>E375*#REF!</f>
        <v>#REF!</v>
      </c>
    </row>
    <row r="376" spans="1:6" hidden="1" x14ac:dyDescent="0.25">
      <c r="A376" s="6" t="str">
        <f>IFERROR(VLOOKUP(B376,[1]Availability!$A:$H,4,FALSE),"No Info")</f>
        <v>End of life</v>
      </c>
      <c r="B376" s="5" t="s">
        <v>63</v>
      </c>
      <c r="C376" s="7" t="str">
        <f>VLOOKUP(B376,[1]Telefoane!$B:$C,2,0)</f>
        <v>Samsung Galaxy Z Flip 3 128GB DS Negru 5G</v>
      </c>
      <c r="D376" s="8">
        <f>IFERROR(VLOOKUP($B376,[1]Telefoane!$B$1:$BK$65549,60,0),"-")</f>
        <v>652.95000000000005</v>
      </c>
      <c r="E376" s="8">
        <f t="shared" si="11"/>
        <v>777.01</v>
      </c>
      <c r="F376" s="9" t="e">
        <f>E376*#REF!</f>
        <v>#REF!</v>
      </c>
    </row>
    <row r="377" spans="1:6" hidden="1" x14ac:dyDescent="0.25">
      <c r="A377" s="6" t="str">
        <f>IFERROR(VLOOKUP(B377,[1]Availability!$A:$H,4,FALSE),"No Info")</f>
        <v>End of life</v>
      </c>
      <c r="B377" s="5" t="s">
        <v>65</v>
      </c>
      <c r="C377" s="7" t="str">
        <f>VLOOKUP(B377,[1]Telefoane!$B:$C,2,0)</f>
        <v>Samsung Galaxy Z Flip 3 128GB DS Verde 5G</v>
      </c>
      <c r="D377" s="8">
        <f>IFERROR(VLOOKUP($B377,[1]Telefoane!$B$1:$BK$65549,60,0),"-")</f>
        <v>652.95000000000005</v>
      </c>
      <c r="E377" s="8">
        <f t="shared" si="11"/>
        <v>777.01</v>
      </c>
      <c r="F377" s="9" t="e">
        <f>E377*#REF!</f>
        <v>#REF!</v>
      </c>
    </row>
    <row r="378" spans="1:6" hidden="1" x14ac:dyDescent="0.25">
      <c r="A378" s="6" t="str">
        <f>IFERROR(VLOOKUP(B378,[1]Availability!$A:$H,4,FALSE),"No Info")</f>
        <v>End of life</v>
      </c>
      <c r="B378" s="5" t="s">
        <v>72</v>
      </c>
      <c r="C378" s="7" t="str">
        <f>VLOOKUP(B378,[1]Telefoane!$B:$C,2,0)</f>
        <v>Samsung Galaxy Z Flip 3 256GB DS Cream 5G</v>
      </c>
      <c r="D378" s="8">
        <f>IFERROR(VLOOKUP($B378,[1]Telefoane!$B$1:$BK$65549,60,0),"-")</f>
        <v>756.3</v>
      </c>
      <c r="E378" s="8">
        <f t="shared" si="11"/>
        <v>900</v>
      </c>
      <c r="F378" s="9" t="e">
        <f>E378*#REF!</f>
        <v>#REF!</v>
      </c>
    </row>
    <row r="379" spans="1:6" hidden="1" x14ac:dyDescent="0.25">
      <c r="A379" s="6" t="str">
        <f>IFERROR(VLOOKUP(B379,[1]Availability!$A:$H,4,FALSE),"No Info")</f>
        <v>End of life</v>
      </c>
      <c r="B379" s="5" t="s">
        <v>73</v>
      </c>
      <c r="C379" s="7" t="str">
        <f>VLOOKUP(B379,[1]Telefoane!$B:$C,2,0)</f>
        <v>Samsung Galaxy Z Flip 3 256GB DS Green 5G</v>
      </c>
      <c r="D379" s="8">
        <f>IFERROR(VLOOKUP($B379,[1]Telefoane!$B$1:$BK$65549,60,0),"-")</f>
        <v>756.3</v>
      </c>
      <c r="E379" s="8">
        <f t="shared" si="11"/>
        <v>900</v>
      </c>
      <c r="F379" s="9" t="e">
        <f>E379*#REF!</f>
        <v>#REF!</v>
      </c>
    </row>
    <row r="380" spans="1:6" hidden="1" x14ac:dyDescent="0.25">
      <c r="A380" s="6" t="str">
        <f>IFERROR(VLOOKUP(B380,[1]Availability!$A:$H,4,FALSE),"No Info")</f>
        <v>End of life</v>
      </c>
      <c r="B380" s="5" t="s">
        <v>71</v>
      </c>
      <c r="C380" s="7" t="str">
        <f>VLOOKUP(B380,[1]Telefoane!$B:$C,2,0)</f>
        <v>Samsung Galaxy Z Flip 3 256GB DS Lavender 5G</v>
      </c>
      <c r="D380" s="8">
        <f>IFERROR(VLOOKUP($B380,[1]Telefoane!$B$1:$BK$65549,60,0),"-")</f>
        <v>756.3</v>
      </c>
      <c r="E380" s="8">
        <f t="shared" si="11"/>
        <v>900</v>
      </c>
      <c r="F380" s="9" t="e">
        <f>E380*#REF!</f>
        <v>#REF!</v>
      </c>
    </row>
    <row r="381" spans="1:6" hidden="1" x14ac:dyDescent="0.25">
      <c r="A381" s="6" t="str">
        <f>IFERROR(VLOOKUP(B381,[1]Availability!$A:$H,4,FALSE),"No Info")</f>
        <v>End of life</v>
      </c>
      <c r="B381" s="5" t="s">
        <v>67</v>
      </c>
      <c r="C381" s="7" t="str">
        <f>VLOOKUP(B381,[1]Telefoane!$B:$C,2,0)</f>
        <v>Samsung Galaxy Z Flip 3 256GB DS Negru 5G</v>
      </c>
      <c r="D381" s="8">
        <f>IFERROR(VLOOKUP($B381,[1]Telefoane!$B$1:$BK$65549,60,0),"-")</f>
        <v>756.3</v>
      </c>
      <c r="E381" s="8">
        <f t="shared" si="11"/>
        <v>900</v>
      </c>
      <c r="F381" s="9" t="e">
        <f>E381*#REF!</f>
        <v>#REF!</v>
      </c>
    </row>
    <row r="382" spans="1:6" x14ac:dyDescent="0.25">
      <c r="A382" s="6" t="str">
        <f>IFERROR(VLOOKUP(B382,[1]Availability!$A:$H,4,FALSE),"No Info")</f>
        <v>On demand</v>
      </c>
      <c r="B382" s="5" t="s">
        <v>319</v>
      </c>
      <c r="C382" s="7" t="str">
        <f>VLOOKUP(B382,[1]Telefoane!$B:$C,2,0)</f>
        <v>Samsung Galaxy Z Flip 4 128GB DS Blue 5G</v>
      </c>
      <c r="D382" s="8">
        <f>IFERROR(VLOOKUP($B382,[1]Telefoane!$B$1:$BK$65549,60,0),"-")</f>
        <v>820.17</v>
      </c>
      <c r="E382" s="8">
        <f t="shared" si="11"/>
        <v>976</v>
      </c>
      <c r="F382" s="9" t="e">
        <f>E382*#REF!</f>
        <v>#REF!</v>
      </c>
    </row>
    <row r="383" spans="1:6" x14ac:dyDescent="0.25">
      <c r="A383" s="6" t="str">
        <f>IFERROR(VLOOKUP(B383,[1]Availability!$A:$H,4,FALSE),"No Info")</f>
        <v>In portfolio</v>
      </c>
      <c r="B383" s="5" t="s">
        <v>320</v>
      </c>
      <c r="C383" s="7" t="str">
        <f>VLOOKUP(B383,[1]Telefoane!$B:$C,2,0)</f>
        <v>Samsung Galaxy Z Flip 4 128GB DS Bora Purple 5G</v>
      </c>
      <c r="D383" s="8">
        <f>IFERROR(VLOOKUP($B383,[1]Telefoane!$B$1:$BK$65549,60,0),"-")</f>
        <v>820.17</v>
      </c>
      <c r="E383" s="8">
        <f t="shared" si="11"/>
        <v>976</v>
      </c>
      <c r="F383" s="9" t="e">
        <f>E383*#REF!</f>
        <v>#REF!</v>
      </c>
    </row>
    <row r="384" spans="1:6" x14ac:dyDescent="0.25">
      <c r="A384" s="6" t="str">
        <f>IFERROR(VLOOKUP(B384,[1]Availability!$A:$H,4,FALSE),"No Info")</f>
        <v>In portfolio</v>
      </c>
      <c r="B384" s="5" t="s">
        <v>321</v>
      </c>
      <c r="C384" s="7" t="str">
        <f>VLOOKUP(B384,[1]Telefoane!$B:$C,2,0)</f>
        <v>Samsung Galaxy Z Flip 4 128GB DS Graphite 5G</v>
      </c>
      <c r="D384" s="8">
        <f>IFERROR(VLOOKUP($B384,[1]Telefoane!$B$1:$BK$65549,60,0),"-")</f>
        <v>820.17</v>
      </c>
      <c r="E384" s="8">
        <f t="shared" si="11"/>
        <v>976</v>
      </c>
      <c r="F384" s="9" t="e">
        <f>E384*#REF!</f>
        <v>#REF!</v>
      </c>
    </row>
    <row r="385" spans="1:6" x14ac:dyDescent="0.25">
      <c r="A385" s="6" t="str">
        <f>IFERROR(VLOOKUP(B385,[1]Availability!$A:$H,4,FALSE),"No Info")</f>
        <v>On demand</v>
      </c>
      <c r="B385" s="5" t="s">
        <v>322</v>
      </c>
      <c r="C385" s="7" t="str">
        <f>VLOOKUP(B385,[1]Telefoane!$B:$C,2,0)</f>
        <v>Samsung Galaxy Z Flip 4 128GB DS Pink Gold 5G</v>
      </c>
      <c r="D385" s="8">
        <f>IFERROR(VLOOKUP($B385,[1]Telefoane!$B$1:$BK$65549,60,0),"-")</f>
        <v>820.17</v>
      </c>
      <c r="E385" s="8">
        <f t="shared" si="11"/>
        <v>976</v>
      </c>
      <c r="F385" s="9" t="e">
        <f>E385*#REF!</f>
        <v>#REF!</v>
      </c>
    </row>
    <row r="386" spans="1:6" x14ac:dyDescent="0.25">
      <c r="A386" s="6" t="str">
        <f>IFERROR(VLOOKUP(B386,[1]Availability!$A:$H,4,FALSE),"No Info")</f>
        <v>On demand</v>
      </c>
      <c r="B386" s="5" t="s">
        <v>462</v>
      </c>
      <c r="C386" s="7" t="s">
        <v>463</v>
      </c>
      <c r="D386" s="8">
        <f>IFERROR(VLOOKUP($B386,[1]Telefoane!$B$1:$BK$65549,60,0),"-")</f>
        <v>829.42</v>
      </c>
      <c r="E386" s="8">
        <f t="shared" ref="E386" si="12">IFERROR(ROUND(D386*1.19,2),"-")</f>
        <v>987.01</v>
      </c>
      <c r="F386" s="9" t="e">
        <f>E386*#REF!</f>
        <v>#REF!</v>
      </c>
    </row>
    <row r="387" spans="1:6" hidden="1" x14ac:dyDescent="0.25">
      <c r="A387" s="6" t="str">
        <f>IFERROR(VLOOKUP(B387,[1]Availability!$A:$H,4,FALSE),"No Info")</f>
        <v>End of life</v>
      </c>
      <c r="B387" s="5" t="s">
        <v>323</v>
      </c>
      <c r="C387" s="7" t="str">
        <f>VLOOKUP(B387,[1]Telefoane!$B:$C,2,0)</f>
        <v>Samsung Galaxy Z Flip 4 256GB DS Blue 5G</v>
      </c>
      <c r="D387" s="8">
        <f>IFERROR(VLOOKUP($B387,[1]Telefoane!$B$1:$BK$65549,60,0),"-")</f>
        <v>823.54</v>
      </c>
      <c r="E387" s="8">
        <f t="shared" si="11"/>
        <v>980.01</v>
      </c>
      <c r="F387" s="9" t="e">
        <f>E387*#REF!</f>
        <v>#REF!</v>
      </c>
    </row>
    <row r="388" spans="1:6" x14ac:dyDescent="0.25">
      <c r="A388" s="6" t="str">
        <f>IFERROR(VLOOKUP(B388,[1]Availability!$A:$H,4,FALSE),"No Info")</f>
        <v>On demand</v>
      </c>
      <c r="B388" s="5" t="s">
        <v>324</v>
      </c>
      <c r="C388" s="7" t="str">
        <f>VLOOKUP(B388,[1]Telefoane!$B:$C,2,0)</f>
        <v>Samsung Galaxy Z Flip 4 256GB DS Bora Purple 5G</v>
      </c>
      <c r="D388" s="8">
        <f>IFERROR(VLOOKUP($B388,[1]Telefoane!$B$1:$BK$65549,60,0),"-")</f>
        <v>823.54</v>
      </c>
      <c r="E388" s="8">
        <f t="shared" si="11"/>
        <v>980.01</v>
      </c>
      <c r="F388" s="9" t="e">
        <f>E388*#REF!</f>
        <v>#REF!</v>
      </c>
    </row>
    <row r="389" spans="1:6" x14ac:dyDescent="0.25">
      <c r="A389" s="6" t="str">
        <f>IFERROR(VLOOKUP(B389,[1]Availability!$A:$H,4,FALSE),"No Info")</f>
        <v>In portfolio</v>
      </c>
      <c r="B389" s="5" t="s">
        <v>325</v>
      </c>
      <c r="C389" s="7" t="str">
        <f>VLOOKUP(B389,[1]Telefoane!$B:$C,2,0)</f>
        <v>Samsung Galaxy Z Flip 4 256GB DS Graphite 5G</v>
      </c>
      <c r="D389" s="8">
        <f>IFERROR(VLOOKUP($B389,[1]Telefoane!$B$1:$BK$65549,60,0),"-")</f>
        <v>823.54</v>
      </c>
      <c r="E389" s="8">
        <f t="shared" si="11"/>
        <v>980.01</v>
      </c>
      <c r="F389" s="9" t="e">
        <f>E389*#REF!</f>
        <v>#REF!</v>
      </c>
    </row>
    <row r="390" spans="1:6" x14ac:dyDescent="0.25">
      <c r="A390" s="6" t="str">
        <f>IFERROR(VLOOKUP(B390,[1]Availability!$A:$H,4,FALSE),"No Info")</f>
        <v>On demand</v>
      </c>
      <c r="B390" s="5" t="s">
        <v>326</v>
      </c>
      <c r="C390" s="7" t="str">
        <f>VLOOKUP(B390,[1]Telefoane!$B:$C,2,0)</f>
        <v>Samsung Galaxy Z Flip 4 256GB DS Pink Gold 5G</v>
      </c>
      <c r="D390" s="8">
        <f>IFERROR(VLOOKUP($B390,[1]Telefoane!$B$1:$BK$65549,60,0),"-")</f>
        <v>823.54</v>
      </c>
      <c r="E390" s="8">
        <f t="shared" si="11"/>
        <v>980.01</v>
      </c>
      <c r="F390" s="9" t="e">
        <f>E390*#REF!</f>
        <v>#REF!</v>
      </c>
    </row>
    <row r="391" spans="1:6" hidden="1" x14ac:dyDescent="0.25">
      <c r="A391" s="6" t="str">
        <f>IFERROR(VLOOKUP(B391,[1]Availability!$A:$H,4,FALSE),"No Info")</f>
        <v>End of life</v>
      </c>
      <c r="B391" s="5" t="s">
        <v>328</v>
      </c>
      <c r="C391" s="7" t="str">
        <f>VLOOKUP(B391,[1]Telefoane!$B:$C,2,0)</f>
        <v>Samsung Galaxy Z Flip 4 512GB DS Blue 5G</v>
      </c>
      <c r="D391" s="8">
        <f>IFERROR(VLOOKUP($B391,[1]Telefoane!$B$1:$BK$65549,60,0),"-")</f>
        <v>957.14</v>
      </c>
      <c r="E391" s="8">
        <f t="shared" si="11"/>
        <v>1139</v>
      </c>
      <c r="F391" s="9" t="e">
        <f>E391*#REF!</f>
        <v>#REF!</v>
      </c>
    </row>
    <row r="392" spans="1:6" hidden="1" x14ac:dyDescent="0.25">
      <c r="A392" s="6" t="str">
        <f>IFERROR(VLOOKUP(B392,[1]Availability!$A:$H,4,FALSE),"No Info")</f>
        <v>End of life</v>
      </c>
      <c r="B392" s="5" t="s">
        <v>329</v>
      </c>
      <c r="C392" s="7" t="str">
        <f>VLOOKUP(B392,[1]Telefoane!$B:$C,2,0)</f>
        <v>Samsung Galaxy Z Flip 4 512GB DS Bora Purple 5G</v>
      </c>
      <c r="D392" s="8">
        <f>IFERROR(VLOOKUP($B392,[1]Telefoane!$B$1:$BK$65549,60,0),"-")</f>
        <v>957.14</v>
      </c>
      <c r="E392" s="8">
        <f t="shared" si="11"/>
        <v>1139</v>
      </c>
      <c r="F392" s="9" t="e">
        <f>E392*#REF!</f>
        <v>#REF!</v>
      </c>
    </row>
    <row r="393" spans="1:6" x14ac:dyDescent="0.25">
      <c r="A393" s="6" t="str">
        <f>IFERROR(VLOOKUP(B393,[1]Availability!$A:$H,4,FALSE),"No Info")</f>
        <v>In portfolio</v>
      </c>
      <c r="B393" s="5" t="s">
        <v>327</v>
      </c>
      <c r="C393" s="7" t="str">
        <f>VLOOKUP(B393,[1]Telefoane!$B:$C,2,0)</f>
        <v>Samsung Galaxy Z Flip 4 512GB DS Graphite 5G</v>
      </c>
      <c r="D393" s="8">
        <f>IFERROR(VLOOKUP($B393,[1]Telefoane!$B$1:$BK$65549,60,0),"-")</f>
        <v>957.14</v>
      </c>
      <c r="E393" s="8">
        <f t="shared" si="11"/>
        <v>1139</v>
      </c>
      <c r="F393" s="9" t="e">
        <f>E393*#REF!</f>
        <v>#REF!</v>
      </c>
    </row>
    <row r="394" spans="1:6" hidden="1" x14ac:dyDescent="0.25">
      <c r="A394" s="6" t="str">
        <f>IFERROR(VLOOKUP(B394,[1]Availability!$A:$H,4,FALSE),"No Info")</f>
        <v>End of life</v>
      </c>
      <c r="B394" s="5" t="s">
        <v>330</v>
      </c>
      <c r="C394" s="7" t="str">
        <f>VLOOKUP(B394,[1]Telefoane!$B:$C,2,0)</f>
        <v>Samsung Galaxy Z Flip 4 512GB DS Pink Gold 5G</v>
      </c>
      <c r="D394" s="8">
        <f>IFERROR(VLOOKUP($B394,[1]Telefoane!$B$1:$BK$65549,60,0),"-")</f>
        <v>957.14</v>
      </c>
      <c r="E394" s="8">
        <f t="shared" ref="E394:E453" si="13">IFERROR(ROUND(D394*1.19,2),"-")</f>
        <v>1139</v>
      </c>
      <c r="F394" s="9" t="e">
        <f>E394*#REF!</f>
        <v>#REF!</v>
      </c>
    </row>
    <row r="395" spans="1:6" hidden="1" x14ac:dyDescent="0.25">
      <c r="A395" s="6" t="str">
        <f>IFERROR(VLOOKUP(B395,[1]Availability!$A:$H,4,FALSE),"No Info")</f>
        <v>End of life</v>
      </c>
      <c r="B395" s="5" t="s">
        <v>68</v>
      </c>
      <c r="C395" s="7" t="str">
        <f>VLOOKUP(B395,[1]Telefoane!$B:$C,2,0)</f>
        <v>Samsung Galaxy Z Fold 3 256GB DS Negru 5G</v>
      </c>
      <c r="D395" s="8">
        <f>IFERROR(VLOOKUP($B395,[1]Telefoane!$B$1:$BK$65549,60,0),"-")</f>
        <v>1169.75</v>
      </c>
      <c r="E395" s="8">
        <f t="shared" si="13"/>
        <v>1392</v>
      </c>
      <c r="F395" s="9" t="e">
        <f>E395*#REF!</f>
        <v>#REF!</v>
      </c>
    </row>
    <row r="396" spans="1:6" hidden="1" x14ac:dyDescent="0.25">
      <c r="A396" s="6" t="str">
        <f>IFERROR(VLOOKUP(B396,[1]Availability!$A:$H,4,FALSE),"No Info")</f>
        <v>End of life</v>
      </c>
      <c r="B396" s="5" t="s">
        <v>74</v>
      </c>
      <c r="C396" s="7" t="str">
        <f>VLOOKUP(B396,[1]Telefoane!$B:$C,2,0)</f>
        <v>Samsung Galaxy Z Fold 3 256GB DS Silver 5G</v>
      </c>
      <c r="D396" s="8">
        <f>IFERROR(VLOOKUP($B396,[1]Telefoane!$B$1:$BK$65549,60,0),"-")</f>
        <v>1169.75</v>
      </c>
      <c r="E396" s="8">
        <f t="shared" si="13"/>
        <v>1392</v>
      </c>
      <c r="F396" s="9" t="e">
        <f>E396*#REF!</f>
        <v>#REF!</v>
      </c>
    </row>
    <row r="397" spans="1:6" hidden="1" x14ac:dyDescent="0.25">
      <c r="A397" s="6" t="str">
        <f>IFERROR(VLOOKUP(B397,[1]Availability!$A:$H,4,FALSE),"No Info")</f>
        <v>End of life</v>
      </c>
      <c r="B397" s="5" t="s">
        <v>69</v>
      </c>
      <c r="C397" s="7" t="str">
        <f>VLOOKUP(B397,[1]Telefoane!$B:$C,2,0)</f>
        <v>Samsung Galaxy Z Fold 3 256GB DS Verde 5G</v>
      </c>
      <c r="D397" s="8">
        <f>IFERROR(VLOOKUP($B397,[1]Telefoane!$B$1:$BK$65549,60,0),"-")</f>
        <v>1169.75</v>
      </c>
      <c r="E397" s="8">
        <f t="shared" si="13"/>
        <v>1392</v>
      </c>
      <c r="F397" s="9" t="e">
        <f>E397*#REF!</f>
        <v>#REF!</v>
      </c>
    </row>
    <row r="398" spans="1:6" hidden="1" x14ac:dyDescent="0.25">
      <c r="A398" s="6" t="str">
        <f>IFERROR(VLOOKUP(B398,[1]Availability!$A:$H,4,FALSE),"No Info")</f>
        <v>End of life</v>
      </c>
      <c r="B398" s="5" t="s">
        <v>70</v>
      </c>
      <c r="C398" s="7" t="str">
        <f>VLOOKUP(B398,[1]Telefoane!$B:$C,2,0)</f>
        <v>Samsung Galaxy Z Fold 3 512GB DS Negru 5G</v>
      </c>
      <c r="D398" s="8">
        <f>IFERROR(VLOOKUP($B398,[1]Telefoane!$B$1:$BK$65549,60,0),"-")</f>
        <v>1252.95</v>
      </c>
      <c r="E398" s="8">
        <f t="shared" si="13"/>
        <v>1491.01</v>
      </c>
      <c r="F398" s="9" t="e">
        <f>E398*#REF!</f>
        <v>#REF!</v>
      </c>
    </row>
    <row r="399" spans="1:6" x14ac:dyDescent="0.25">
      <c r="A399" s="6" t="str">
        <f>IFERROR(VLOOKUP(B399,[1]Availability!$A:$H,4,FALSE),"No Info")</f>
        <v>On demand</v>
      </c>
      <c r="B399" s="5" t="s">
        <v>395</v>
      </c>
      <c r="C399" s="7" t="str">
        <f>VLOOKUP(B399,[1]Telefoane!$B:$C,2,0)</f>
        <v>Samsung Galaxy Z Fold 4 256GB DS Beije 5G</v>
      </c>
      <c r="D399" s="8">
        <f>IFERROR(VLOOKUP($B399,[1]Telefoane!$B$1:$BK$65549,60,0),"-")</f>
        <v>1306.73</v>
      </c>
      <c r="E399" s="8">
        <f t="shared" si="13"/>
        <v>1555.01</v>
      </c>
      <c r="F399" s="9" t="e">
        <f>E399*#REF!</f>
        <v>#REF!</v>
      </c>
    </row>
    <row r="400" spans="1:6" x14ac:dyDescent="0.25">
      <c r="A400" s="6" t="str">
        <f>IFERROR(VLOOKUP(B400,[1]Availability!$A:$H,4,FALSE),"No Info")</f>
        <v>In portfolio</v>
      </c>
      <c r="B400" s="5" t="s">
        <v>394</v>
      </c>
      <c r="C400" s="7" t="str">
        <f>VLOOKUP(B400,[1]Telefoane!$B:$C,2,0)</f>
        <v>Samsung Galaxy Z Fold 4 256GB DS Gray Green 5G</v>
      </c>
      <c r="D400" s="8">
        <f>IFERROR(VLOOKUP($B400,[1]Telefoane!$B$1:$BK$65549,60,0),"-")</f>
        <v>1306.73</v>
      </c>
      <c r="E400" s="8">
        <f t="shared" si="13"/>
        <v>1555.01</v>
      </c>
      <c r="F400" s="9" t="e">
        <f>E400*#REF!</f>
        <v>#REF!</v>
      </c>
    </row>
    <row r="401" spans="1:6" x14ac:dyDescent="0.25">
      <c r="A401" s="6" t="str">
        <f>IFERROR(VLOOKUP(B401,[1]Availability!$A:$H,4,FALSE),"No Info")</f>
        <v>In portfolio</v>
      </c>
      <c r="B401" s="5" t="s">
        <v>315</v>
      </c>
      <c r="C401" s="7" t="str">
        <f>VLOOKUP(B401,[1]Telefoane!$B:$C,2,0)</f>
        <v>Samsung Galaxy Z Fold 4 256GB DS Phantom Black 5G</v>
      </c>
      <c r="D401" s="8">
        <f>IFERROR(VLOOKUP($B401,[1]Telefoane!$B$1:$BK$65549,60,0),"-")</f>
        <v>1306.73</v>
      </c>
      <c r="E401" s="8">
        <f t="shared" si="13"/>
        <v>1555.01</v>
      </c>
      <c r="F401" s="9" t="e">
        <f>E401*#REF!</f>
        <v>#REF!</v>
      </c>
    </row>
    <row r="402" spans="1:6" x14ac:dyDescent="0.25">
      <c r="A402" s="6" t="str">
        <f>IFERROR(VLOOKUP(B402,[1]Availability!$A:$H,4,FALSE),"No Info")</f>
        <v>On demand</v>
      </c>
      <c r="B402" s="5" t="s">
        <v>460</v>
      </c>
      <c r="C402" s="7" t="s">
        <v>461</v>
      </c>
      <c r="D402" s="8">
        <f>IFERROR(VLOOKUP($B402,[1]Telefoane!$B$1:$BK$65549,60,0),"-")</f>
        <v>1328.58</v>
      </c>
      <c r="E402" s="8">
        <f t="shared" ref="E402" si="14">IFERROR(ROUND(D402*1.19,2),"-")</f>
        <v>1581.01</v>
      </c>
      <c r="F402" s="9" t="e">
        <f>E402*#REF!</f>
        <v>#REF!</v>
      </c>
    </row>
    <row r="403" spans="1:6" x14ac:dyDescent="0.25">
      <c r="A403" s="6" t="str">
        <f>IFERROR(VLOOKUP(B403,[1]Availability!$A:$H,4,FALSE),"No Info")</f>
        <v>On demand</v>
      </c>
      <c r="B403" s="5" t="s">
        <v>317</v>
      </c>
      <c r="C403" s="7" t="str">
        <f>VLOOKUP(B403,[1]Telefoane!$B:$C,2,0)</f>
        <v>Samsung Galaxy Z Fold 4 512GB DS Beije 5G</v>
      </c>
      <c r="D403" s="8">
        <f>IFERROR(VLOOKUP($B403,[1]Telefoane!$B$1:$BK$65549,60,0),"-")</f>
        <v>1311.16</v>
      </c>
      <c r="E403" s="8">
        <f t="shared" si="13"/>
        <v>1560.28</v>
      </c>
      <c r="F403" s="9" t="e">
        <f>E403*#REF!</f>
        <v>#REF!</v>
      </c>
    </row>
    <row r="404" spans="1:6" x14ac:dyDescent="0.25">
      <c r="A404" s="6" t="str">
        <f>IFERROR(VLOOKUP(B404,[1]Availability!$A:$H,4,FALSE),"No Info")</f>
        <v>On demand</v>
      </c>
      <c r="B404" s="5" t="s">
        <v>316</v>
      </c>
      <c r="C404" s="7" t="str">
        <f>VLOOKUP(B404,[1]Telefoane!$B:$C,2,0)</f>
        <v>Samsung Galaxy Z Fold 4 512GB DS Gray Green 5G</v>
      </c>
      <c r="D404" s="8">
        <f>IFERROR(VLOOKUP($B404,[1]Telefoane!$B$1:$BK$65549,60,0),"-")</f>
        <v>1311.16</v>
      </c>
      <c r="E404" s="8">
        <f t="shared" si="13"/>
        <v>1560.28</v>
      </c>
      <c r="F404" s="9" t="e">
        <f>E404*#REF!</f>
        <v>#REF!</v>
      </c>
    </row>
    <row r="405" spans="1:6" x14ac:dyDescent="0.25">
      <c r="A405" s="6" t="str">
        <f>IFERROR(VLOOKUP(B405,[1]Availability!$A:$H,4,FALSE),"No Info")</f>
        <v>On demand</v>
      </c>
      <c r="B405" s="5" t="s">
        <v>318</v>
      </c>
      <c r="C405" s="7" t="str">
        <f>VLOOKUP(B405,[1]Telefoane!$B:$C,2,0)</f>
        <v>Samsung Galaxy Z Fold 4 512GB DS Phantom Black 5G</v>
      </c>
      <c r="D405" s="8">
        <f>IFERROR(VLOOKUP($B405,[1]Telefoane!$B$1:$BK$65549,60,0),"-")</f>
        <v>1311.16</v>
      </c>
      <c r="E405" s="8">
        <f t="shared" si="13"/>
        <v>1560.28</v>
      </c>
      <c r="F405" s="9" t="e">
        <f>E405*#REF!</f>
        <v>#REF!</v>
      </c>
    </row>
    <row r="406" spans="1:6" x14ac:dyDescent="0.25">
      <c r="A406" s="6" t="str">
        <f>IFERROR(VLOOKUP(B406,[1]Availability!$A:$H,4,FALSE),"No Info")</f>
        <v>On demand</v>
      </c>
      <c r="B406" s="5" t="s">
        <v>278</v>
      </c>
      <c r="C406" s="7" t="str">
        <f>VLOOKUP(B406,[1]Telefoane!$B:$C,2,0)</f>
        <v>Sony Xperia 10 IV 128GB DS Black 5G</v>
      </c>
      <c r="D406" s="8">
        <f>IFERROR(VLOOKUP($B406,[1]Telefoane!$B$1:$BK$65549,60,0),"-")</f>
        <v>374.79</v>
      </c>
      <c r="E406" s="8">
        <f t="shared" si="13"/>
        <v>446</v>
      </c>
      <c r="F406" s="9" t="e">
        <f>E406*#REF!</f>
        <v>#REF!</v>
      </c>
    </row>
    <row r="407" spans="1:6" x14ac:dyDescent="0.25">
      <c r="A407" s="6" t="str">
        <f>IFERROR(VLOOKUP(B407,[1]Availability!$A:$H,4,FALSE),"No Info")</f>
        <v>In portfolio</v>
      </c>
      <c r="B407" s="5" t="s">
        <v>9</v>
      </c>
      <c r="C407" s="7" t="str">
        <f>VLOOKUP(B407,[1]Telefoane!$B:$C,2,0)</f>
        <v xml:space="preserve">Tableta Alcatel 3T 10 inch 32GB Negru 4G </v>
      </c>
      <c r="D407" s="10">
        <f>IFERROR(VLOOKUP($B407,[1]Telefoane!$B$1:$BK$65549,60,0),"-")</f>
        <v>121.6444</v>
      </c>
      <c r="E407" s="10">
        <f t="shared" si="13"/>
        <v>144.76</v>
      </c>
      <c r="F407" s="11" t="e">
        <f>E407*#REF!</f>
        <v>#REF!</v>
      </c>
    </row>
    <row r="408" spans="1:6" x14ac:dyDescent="0.25">
      <c r="A408" s="6" t="str">
        <f>IFERROR(VLOOKUP(B408,[1]Availability!$A:$H,4,FALSE),"No Info")</f>
        <v>On demand</v>
      </c>
      <c r="B408" s="5" t="s">
        <v>39</v>
      </c>
      <c r="C408" s="7" t="str">
        <f>VLOOKUP(B408,[1]Telefoane!$B:$C,2,0)</f>
        <v>Tableta Allview Viva H1003 Pro/1 Negru</v>
      </c>
      <c r="D408" s="10">
        <f>IFERROR(VLOOKUP($B408,[1]Telefoane!$B$1:$BK$65549,60,0),"-")</f>
        <v>113.4</v>
      </c>
      <c r="E408" s="10">
        <f t="shared" si="13"/>
        <v>134.94999999999999</v>
      </c>
      <c r="F408" s="11" t="e">
        <f>E408*#REF!</f>
        <v>#REF!</v>
      </c>
    </row>
    <row r="409" spans="1:6" x14ac:dyDescent="0.25">
      <c r="A409" s="6" t="str">
        <f>IFERROR(VLOOKUP(B409,[1]Availability!$A:$H,4,FALSE),"No Info")</f>
        <v>In portfolio</v>
      </c>
      <c r="B409" s="5" t="s">
        <v>308</v>
      </c>
      <c r="C409" s="7" t="str">
        <f>VLOOKUP(B409,[1]Telefoane!$B:$C,2,0)</f>
        <v>Tableta Huawei MatePad Paper 10.3 64GB WiFi Black</v>
      </c>
      <c r="D409" s="10">
        <f>IFERROR(VLOOKUP($B409,[1]Telefoane!$B$1:$BK$65549,60,0),"-")</f>
        <v>367.49</v>
      </c>
      <c r="E409" s="10">
        <f t="shared" si="13"/>
        <v>437.31</v>
      </c>
      <c r="F409" s="11" t="e">
        <f>E409*#REF!</f>
        <v>#REF!</v>
      </c>
    </row>
    <row r="410" spans="1:6" x14ac:dyDescent="0.25">
      <c r="A410" s="6" t="str">
        <f>IFERROR(VLOOKUP(B410,[1]Availability!$A:$H,4,FALSE),"No Info")</f>
        <v>In portfolio</v>
      </c>
      <c r="B410" s="5" t="s">
        <v>309</v>
      </c>
      <c r="C410" s="7" t="str">
        <f>VLOOKUP(B410,[1]Telefoane!$B:$C,2,0)</f>
        <v>Tableta Huawei MediaPad T10S 64GB Black 4G</v>
      </c>
      <c r="D410" s="10">
        <v>172.57</v>
      </c>
      <c r="E410" s="10">
        <f t="shared" si="13"/>
        <v>205.36</v>
      </c>
      <c r="F410" s="11" t="e">
        <f>E410*#REF!</f>
        <v>#REF!</v>
      </c>
    </row>
    <row r="411" spans="1:6" hidden="1" x14ac:dyDescent="0.25">
      <c r="A411" s="6" t="str">
        <f>IFERROR(VLOOKUP(B411,[1]Availability!$A:$H,4,FALSE),"No Info")</f>
        <v>End of life</v>
      </c>
      <c r="B411" s="5" t="s">
        <v>10</v>
      </c>
      <c r="C411" s="7" t="str">
        <f>VLOOKUP(B411,[1]Telefoane!$B:$C,2,0)</f>
        <v>Tableta Huawei MatePad T8 8 inch Deep Sea Blue 4G</v>
      </c>
      <c r="D411" s="10">
        <f>IFERROR(VLOOKUP($B411,[1]Telefoane!$B$1:$BK$65549,60,0),"-")</f>
        <v>81.779700000000005</v>
      </c>
      <c r="E411" s="10">
        <f t="shared" si="13"/>
        <v>97.32</v>
      </c>
      <c r="F411" s="11" t="e">
        <f>E411*#REF!</f>
        <v>#REF!</v>
      </c>
    </row>
    <row r="412" spans="1:6" x14ac:dyDescent="0.25">
      <c r="A412" s="6" t="str">
        <f>IFERROR(VLOOKUP(B412,[1]Availability!$A:$H,4,FALSE),"No Info")</f>
        <v>On demand</v>
      </c>
      <c r="B412" s="5" t="s">
        <v>40</v>
      </c>
      <c r="C412" s="7" t="str">
        <f>VLOOKUP(B412,[1]Telefoane!$B:$C,2,0)</f>
        <v>Tableta TCL TAB 10 (9060X) Negru</v>
      </c>
      <c r="D412" s="10">
        <f>IFERROR(VLOOKUP($B412,[1]Telefoane!$B$1:$BK$65549,60,0),"-")</f>
        <v>102.6324</v>
      </c>
      <c r="E412" s="10">
        <f t="shared" si="13"/>
        <v>122.13</v>
      </c>
      <c r="F412" s="11" t="e">
        <f>E412*#REF!</f>
        <v>#REF!</v>
      </c>
    </row>
    <row r="413" spans="1:6" x14ac:dyDescent="0.25">
      <c r="A413" s="6" t="str">
        <f>IFERROR(VLOOKUP(B413,[1]Availability!$A:$H,4,FALSE),"No Info")</f>
        <v>No Info</v>
      </c>
      <c r="B413" s="5" t="s">
        <v>303</v>
      </c>
      <c r="C413" s="7" t="str">
        <f>VLOOKUP(B413,[1]Telefoane!$B:$C,2,0)</f>
        <v>TCL 306 32GB Black 4G</v>
      </c>
      <c r="D413" s="10">
        <v>85.02</v>
      </c>
      <c r="E413" s="10">
        <f t="shared" si="13"/>
        <v>101.17</v>
      </c>
      <c r="F413" s="11" t="e">
        <f>E413*#REF!</f>
        <v>#REF!</v>
      </c>
    </row>
    <row r="414" spans="1:6" x14ac:dyDescent="0.25">
      <c r="A414" s="6" t="str">
        <f>IFERROR(VLOOKUP(B414,[1]Availability!$A:$H,4,FALSE),"No Info")</f>
        <v>On demand</v>
      </c>
      <c r="B414" s="5" t="s">
        <v>157</v>
      </c>
      <c r="C414" s="7" t="str">
        <f>VLOOKUP(B414,[1]Telefoane!$B:$C,2,0)</f>
        <v>Telefon CAT S42H+ 32GB DS Negru 4G</v>
      </c>
      <c r="D414" s="8">
        <f>IFERROR(VLOOKUP($B414,[1]Telefoane!$B$1:$BK$65549,60,0),"-")</f>
        <v>207.56</v>
      </c>
      <c r="E414" s="8">
        <f t="shared" si="13"/>
        <v>247</v>
      </c>
      <c r="F414" s="9" t="e">
        <f>E414*#REF!</f>
        <v>#REF!</v>
      </c>
    </row>
    <row r="415" spans="1:6" x14ac:dyDescent="0.25">
      <c r="A415" s="6" t="str">
        <f>IFERROR(VLOOKUP(B415,[1]Availability!$A:$H,4,FALSE),"No Info")</f>
        <v>On demand</v>
      </c>
      <c r="B415" s="5" t="s">
        <v>202</v>
      </c>
      <c r="C415" s="7" t="str">
        <f>VLOOKUP(B415,[1]Telefoane!$B:$C,2,0)</f>
        <v>Telefon CAT S62 Pro</v>
      </c>
      <c r="D415" s="8">
        <f>IFERROR(VLOOKUP($B415,[1]Telefoane!$B$1:$BK$65549,60,0),"-")</f>
        <v>454.62</v>
      </c>
      <c r="E415" s="8">
        <f t="shared" si="13"/>
        <v>541</v>
      </c>
      <c r="F415" s="9" t="e">
        <f>E415*#REF!</f>
        <v>#REF!</v>
      </c>
    </row>
    <row r="416" spans="1:6" hidden="1" x14ac:dyDescent="0.25">
      <c r="A416" s="6" t="str">
        <f>IFERROR(VLOOKUP(B416,[1]Availability!$A:$H,4,FALSE),"No Info")</f>
        <v>End of life</v>
      </c>
      <c r="B416" s="5" t="s">
        <v>152</v>
      </c>
      <c r="C416" s="7" t="str">
        <f>VLOOKUP(B416,[1]Telefoane!$B:$C,2,0)</f>
        <v>Xiaomi Mi11 Lite NE 128GB Albastru 5G</v>
      </c>
      <c r="D416" s="8">
        <f>IFERROR(VLOOKUP($B416,[1]Telefoane!$B$1:$BK$65549,60,0),"-")</f>
        <v>285.70999999999998</v>
      </c>
      <c r="E416" s="8">
        <f t="shared" si="13"/>
        <v>339.99</v>
      </c>
      <c r="F416" s="9" t="e">
        <f>E416*#REF!</f>
        <v>#REF!</v>
      </c>
    </row>
    <row r="417" spans="1:6" hidden="1" x14ac:dyDescent="0.25">
      <c r="A417" s="6" t="str">
        <f>IFERROR(VLOOKUP(B417,[1]Availability!$A:$H,4,FALSE),"No Info")</f>
        <v>End of life</v>
      </c>
      <c r="B417" s="5" t="s">
        <v>151</v>
      </c>
      <c r="C417" s="7" t="str">
        <f>VLOOKUP(B417,[1]Telefoane!$B:$C,2,0)</f>
        <v>Xiaomi Mi11 Lite NE 128GB Negru 5G</v>
      </c>
      <c r="D417" s="8">
        <f>IFERROR(VLOOKUP($B417,[1]Telefoane!$B$1:$BK$65549,60,0),"-")</f>
        <v>285.70999999999998</v>
      </c>
      <c r="E417" s="8">
        <f t="shared" si="13"/>
        <v>339.99</v>
      </c>
      <c r="F417" s="9" t="e">
        <f>E417*#REF!</f>
        <v>#REF!</v>
      </c>
    </row>
    <row r="418" spans="1:6" hidden="1" x14ac:dyDescent="0.25">
      <c r="A418" s="6" t="str">
        <f>IFERROR(VLOOKUP(B418,[1]Availability!$A:$H,4,FALSE),"No Info")</f>
        <v>End of life</v>
      </c>
      <c r="B418" s="5" t="s">
        <v>201</v>
      </c>
      <c r="C418" s="7" t="str">
        <f>VLOOKUP(B418,[1]Telefoane!$B:$C,2,0)</f>
        <v>Xiaomi Mi11 Lite NE 128GB Verde 5G</v>
      </c>
      <c r="D418" s="8">
        <f>IFERROR(VLOOKUP($B418,[1]Telefoane!$B$1:$BK$65549,60,0),"-")</f>
        <v>285.70999999999998</v>
      </c>
      <c r="E418" s="8">
        <f t="shared" si="13"/>
        <v>339.99</v>
      </c>
      <c r="F418" s="9" t="e">
        <f>E418*#REF!</f>
        <v>#REF!</v>
      </c>
    </row>
    <row r="419" spans="1:6" hidden="1" x14ac:dyDescent="0.25">
      <c r="A419" s="6" t="str">
        <f>IFERROR(VLOOKUP(B419,[1]Availability!$A:$H,4,FALSE),"No Info")</f>
        <v>End of life</v>
      </c>
      <c r="B419" s="5" t="s">
        <v>135</v>
      </c>
      <c r="C419" s="7" t="str">
        <f>VLOOKUP(B419,[1]Telefoane!$B:$C,2,0)</f>
        <v>Xiaomi Mi11 T 128GB DS Celestial Blue 5G</v>
      </c>
      <c r="D419" s="8">
        <f>IFERROR(VLOOKUP($B419,[1]Telefoane!$B$1:$BK$65549,60,0),"-")</f>
        <v>404.2</v>
      </c>
      <c r="E419" s="8">
        <f t="shared" si="13"/>
        <v>481</v>
      </c>
      <c r="F419" s="9" t="e">
        <f>E419*#REF!</f>
        <v>#REF!</v>
      </c>
    </row>
    <row r="420" spans="1:6" hidden="1" x14ac:dyDescent="0.25">
      <c r="A420" s="6" t="str">
        <f>IFERROR(VLOOKUP(B420,[1]Availability!$A:$H,4,FALSE),"No Info")</f>
        <v>End of life</v>
      </c>
      <c r="B420" s="5" t="s">
        <v>134</v>
      </c>
      <c r="C420" s="7" t="str">
        <f>VLOOKUP(B420,[1]Telefoane!$B:$C,2,0)</f>
        <v>Xiaomi Mi11 T 128GB Meteorite Gray 5G</v>
      </c>
      <c r="D420" s="8">
        <f>IFERROR(VLOOKUP($B420,[1]Telefoane!$B$1:$BK$65549,60,0),"-")</f>
        <v>404.2</v>
      </c>
      <c r="E420" s="8">
        <f t="shared" si="13"/>
        <v>481</v>
      </c>
      <c r="F420" s="9" t="e">
        <f>E420*#REF!</f>
        <v>#REF!</v>
      </c>
    </row>
    <row r="421" spans="1:6" hidden="1" x14ac:dyDescent="0.25">
      <c r="A421" s="6" t="str">
        <f>IFERROR(VLOOKUP(B421,[1]Availability!$A:$H,4,FALSE),"No Info")</f>
        <v>End of life</v>
      </c>
      <c r="B421" s="5" t="s">
        <v>137</v>
      </c>
      <c r="C421" s="7" t="str">
        <f>VLOOKUP(B421,[1]Telefoane!$B:$C,2,0)</f>
        <v>Xiaomi Mi11 T Pro 128GB DS Celestial Blue 5G</v>
      </c>
      <c r="D421" s="8">
        <f>IFERROR(VLOOKUP($B421,[1]Telefoane!$B$1:$BK$65549,60,0),"-")</f>
        <v>514.29</v>
      </c>
      <c r="E421" s="8">
        <f t="shared" si="13"/>
        <v>612.01</v>
      </c>
      <c r="F421" s="9" t="e">
        <f>E421*#REF!</f>
        <v>#REF!</v>
      </c>
    </row>
    <row r="422" spans="1:6" hidden="1" x14ac:dyDescent="0.25">
      <c r="A422" s="6" t="str">
        <f>IFERROR(VLOOKUP(B422,[1]Availability!$A:$H,4,FALSE),"No Info")</f>
        <v>End of life</v>
      </c>
      <c r="B422" s="5" t="s">
        <v>136</v>
      </c>
      <c r="C422" s="7" t="str">
        <f>VLOOKUP(B422,[1]Telefoane!$B:$C,2,0)</f>
        <v>Xiaomi Mi11 T Pro 128GB DS Meteorite Gray 5G</v>
      </c>
      <c r="D422" s="8">
        <f>IFERROR(VLOOKUP($B422,[1]Telefoane!$B$1:$BK$65549,60,0),"-")</f>
        <v>514.29</v>
      </c>
      <c r="E422" s="8">
        <f t="shared" si="13"/>
        <v>612.01</v>
      </c>
      <c r="F422" s="9" t="e">
        <f>E422*#REF!</f>
        <v>#REF!</v>
      </c>
    </row>
    <row r="423" spans="1:6" hidden="1" x14ac:dyDescent="0.25">
      <c r="A423" s="6" t="str">
        <f>IFERROR(VLOOKUP(B423,[1]Availability!$A:$H,4,FALSE),"No Info")</f>
        <v>End of life</v>
      </c>
      <c r="B423" s="5" t="s">
        <v>248</v>
      </c>
      <c r="C423" s="7" t="str">
        <f>VLOOKUP(B423,[1]Telefoane!$B:$C,2,0)</f>
        <v>Xiaomi Mi12 256GB DS Blue 5G</v>
      </c>
      <c r="D423" s="8">
        <f>IFERROR(VLOOKUP($B423,[1]Telefoane!$B$1:$BK$65549,60,0),"-")</f>
        <v>708.4</v>
      </c>
      <c r="E423" s="8">
        <f t="shared" si="13"/>
        <v>843</v>
      </c>
      <c r="F423" s="9" t="e">
        <f>E423*#REF!</f>
        <v>#REF!</v>
      </c>
    </row>
    <row r="424" spans="1:6" hidden="1" x14ac:dyDescent="0.25">
      <c r="A424" s="6" t="str">
        <f>IFERROR(VLOOKUP(B424,[1]Availability!$A:$H,4,FALSE),"No Info")</f>
        <v>End of life</v>
      </c>
      <c r="B424" s="5" t="s">
        <v>247</v>
      </c>
      <c r="C424" s="7" t="str">
        <f>VLOOKUP(B424,[1]Telefoane!$B:$C,2,0)</f>
        <v>Xiaomi Mi12 256GB DS Grey 5G</v>
      </c>
      <c r="D424" s="8">
        <f>IFERROR(VLOOKUP($B424,[1]Telefoane!$B$1:$BK$65549,60,0),"-")</f>
        <v>708.4</v>
      </c>
      <c r="E424" s="8">
        <f t="shared" si="13"/>
        <v>843</v>
      </c>
      <c r="F424" s="9" t="e">
        <f>E424*#REF!</f>
        <v>#REF!</v>
      </c>
    </row>
    <row r="425" spans="1:6" x14ac:dyDescent="0.25">
      <c r="A425" s="6" t="str">
        <f>IFERROR(VLOOKUP(B425,[1]Availability!$A:$H,4,FALSE),"No Info")</f>
        <v>In portfolio</v>
      </c>
      <c r="B425" s="5" t="s">
        <v>391</v>
      </c>
      <c r="C425" s="7" t="str">
        <f>VLOOKUP(B425,[1]Telefoane!$B:$C,2,0)</f>
        <v>Xiaomi Mi12 Lite 128GB DS Negru 5G</v>
      </c>
      <c r="D425" s="8">
        <f>IFERROR(VLOOKUP($B425,[1]Telefoane!$B$1:$BK$65549,60,0),"-")</f>
        <v>327.73</v>
      </c>
      <c r="E425" s="8">
        <f t="shared" si="13"/>
        <v>390</v>
      </c>
      <c r="F425" s="9" t="e">
        <f>E425*#REF!</f>
        <v>#REF!</v>
      </c>
    </row>
    <row r="426" spans="1:6" hidden="1" x14ac:dyDescent="0.25">
      <c r="A426" s="6" t="str">
        <f>IFERROR(VLOOKUP(B426,[1]Availability!$A:$H,4,FALSE),"No Info")</f>
        <v>End of life</v>
      </c>
      <c r="B426" s="5" t="s">
        <v>249</v>
      </c>
      <c r="C426" s="7" t="str">
        <f>VLOOKUP(B426,[1]Telefoane!$B:$C,2,0)</f>
        <v>Xiaomi Mi12 Pro 256GB DS Blue 5G</v>
      </c>
      <c r="D426" s="8">
        <f>IFERROR(VLOOKUP($B426,[1]Telefoane!$B$1:$BK$65549,60,0),"-")</f>
        <v>871.43</v>
      </c>
      <c r="E426" s="8">
        <f t="shared" si="13"/>
        <v>1037</v>
      </c>
      <c r="F426" s="9" t="e">
        <f>E426*#REF!</f>
        <v>#REF!</v>
      </c>
    </row>
    <row r="427" spans="1:6" hidden="1" x14ac:dyDescent="0.25">
      <c r="A427" s="6" t="str">
        <f>IFERROR(VLOOKUP(B427,[1]Availability!$A:$H,4,FALSE),"No Info")</f>
        <v>End of life</v>
      </c>
      <c r="B427" s="5" t="s">
        <v>250</v>
      </c>
      <c r="C427" s="7" t="str">
        <f>VLOOKUP(B427,[1]Telefoane!$B:$C,2,0)</f>
        <v>Xiaomi Mi12 Pro 256GB DS Grey 5G</v>
      </c>
      <c r="D427" s="8">
        <f>IFERROR(VLOOKUP($B427,[1]Telefoane!$B$1:$BK$65549,60,0),"-")</f>
        <v>871.43</v>
      </c>
      <c r="E427" s="8">
        <f t="shared" si="13"/>
        <v>1037</v>
      </c>
      <c r="F427" s="9" t="e">
        <f>E427*#REF!</f>
        <v>#REF!</v>
      </c>
    </row>
    <row r="428" spans="1:6" x14ac:dyDescent="0.25">
      <c r="A428" s="6" t="str">
        <f>IFERROR(VLOOKUP(B428,[1]Availability!$A:$H,4,FALSE),"No Info")</f>
        <v>In portfolio</v>
      </c>
      <c r="B428" s="5" t="s">
        <v>444</v>
      </c>
      <c r="C428" s="7" t="str">
        <f>VLOOKUP(B428,[1]Telefoane!$B:$C,2,0)</f>
        <v>Xiaomi Redmi 10 2022 64GB DS Blue 4G</v>
      </c>
      <c r="D428" s="8">
        <f>IFERROR(VLOOKUP($B428,[1]Telefoane!$B$1:$BK$65549,60,0),"-")</f>
        <v>126.05</v>
      </c>
      <c r="E428" s="8">
        <f t="shared" si="13"/>
        <v>150</v>
      </c>
      <c r="F428" s="9" t="e">
        <f>E428*#REF!</f>
        <v>#REF!</v>
      </c>
    </row>
    <row r="429" spans="1:6" x14ac:dyDescent="0.25">
      <c r="A429" s="6" t="str">
        <f>IFERROR(VLOOKUP(B429,[1]Availability!$A:$H,4,FALSE),"No Info")</f>
        <v>In portfolio</v>
      </c>
      <c r="B429" s="5" t="s">
        <v>443</v>
      </c>
      <c r="C429" s="7" t="str">
        <f>VLOOKUP(B429,[1]Telefoane!$B:$C,2,0)</f>
        <v>Xiaomi Redmi 10 2022 64GB DS Grey 4G</v>
      </c>
      <c r="D429" s="8">
        <f>IFERROR(VLOOKUP($B429,[1]Telefoane!$B$1:$BK$65549,60,0),"-")</f>
        <v>126.05</v>
      </c>
      <c r="E429" s="8">
        <f t="shared" si="13"/>
        <v>150</v>
      </c>
      <c r="F429" s="9" t="e">
        <f>E429*#REF!</f>
        <v>#REF!</v>
      </c>
    </row>
    <row r="430" spans="1:6" hidden="1" x14ac:dyDescent="0.25">
      <c r="A430" s="6" t="str">
        <f>IFERROR(VLOOKUP(B430,[1]Availability!$A:$H,4,FALSE),"No Info")</f>
        <v>End of life</v>
      </c>
      <c r="B430" s="5" t="s">
        <v>138</v>
      </c>
      <c r="C430" s="7" t="str">
        <f>VLOOKUP(B430,[1]Telefoane!$B:$C,2,0)</f>
        <v>Xiaomi Redmi 10 64GB DS Carbon Grey 4G</v>
      </c>
      <c r="D430" s="8">
        <f>IFERROR(VLOOKUP($B430,[1]Telefoane!$B$1:$BK$65549,60,0),"-")</f>
        <v>121.85</v>
      </c>
      <c r="E430" s="8">
        <f t="shared" si="13"/>
        <v>145</v>
      </c>
      <c r="F430" s="9" t="e">
        <f>E430*#REF!</f>
        <v>#REF!</v>
      </c>
    </row>
    <row r="431" spans="1:6" x14ac:dyDescent="0.25">
      <c r="A431" s="6" t="str">
        <f>IFERROR(VLOOKUP(B431,[1]Availability!$A:$H,4,FALSE),"No Info")</f>
        <v>On demand</v>
      </c>
      <c r="B431" s="5" t="s">
        <v>172</v>
      </c>
      <c r="C431" s="7" t="str">
        <f>VLOOKUP(B431,[1]Telefoane!$B:$C,2,0)</f>
        <v>Xiaomi Redmi 10 64GB DS Carbon Grey 4G cu Tableta TCL TAB 10 (9060X) Negru</v>
      </c>
      <c r="D431" s="8">
        <f>IFERROR(VLOOKUP($B431,[1]Telefoane!$B$1:$BK$65549,60,0),"-")</f>
        <v>222.69</v>
      </c>
      <c r="E431" s="8">
        <f t="shared" si="13"/>
        <v>265</v>
      </c>
      <c r="F431" s="9" t="e">
        <f>E431*#REF!</f>
        <v>#REF!</v>
      </c>
    </row>
    <row r="432" spans="1:6" hidden="1" x14ac:dyDescent="0.25">
      <c r="A432" s="6" t="str">
        <f>IFERROR(VLOOKUP(B432,[1]Availability!$A:$H,4,FALSE),"No Info")</f>
        <v>End of life</v>
      </c>
      <c r="B432" s="5" t="s">
        <v>140</v>
      </c>
      <c r="C432" s="7" t="str">
        <f>VLOOKUP(B432,[1]Telefoane!$B:$C,2,0)</f>
        <v>Xiaomi Redmi 10 64GB DS Pebble White 4G</v>
      </c>
      <c r="D432" s="8">
        <f>IFERROR(VLOOKUP($B432,[1]Telefoane!$B$1:$BK$65549,60,0),"-")</f>
        <v>121.85</v>
      </c>
      <c r="E432" s="8">
        <f t="shared" si="13"/>
        <v>145</v>
      </c>
      <c r="F432" s="9" t="e">
        <f>E432*#REF!</f>
        <v>#REF!</v>
      </c>
    </row>
    <row r="433" spans="1:6" hidden="1" x14ac:dyDescent="0.25">
      <c r="A433" s="6" t="str">
        <f>IFERROR(VLOOKUP(B433,[1]Availability!$A:$H,4,FALSE),"No Info")</f>
        <v>End of life</v>
      </c>
      <c r="B433" s="5" t="s">
        <v>139</v>
      </c>
      <c r="C433" s="7" t="str">
        <f>VLOOKUP(B433,[1]Telefoane!$B:$C,2,0)</f>
        <v>Xiaomi Redmi 10 64GB DS Sea Blue 4G</v>
      </c>
      <c r="D433" s="8">
        <f>IFERROR(VLOOKUP($B433,[1]Telefoane!$B$1:$BK$65549,60,0),"-")</f>
        <v>121.85</v>
      </c>
      <c r="E433" s="8">
        <f t="shared" si="13"/>
        <v>145</v>
      </c>
      <c r="F433" s="9" t="e">
        <f>E433*#REF!</f>
        <v>#REF!</v>
      </c>
    </row>
    <row r="434" spans="1:6" hidden="1" x14ac:dyDescent="0.25">
      <c r="A434" s="6" t="str">
        <f>IFERROR(VLOOKUP(B434,[1]Availability!$A:$H,4,FALSE),"No Info")</f>
        <v>End of life</v>
      </c>
      <c r="B434" s="5" t="s">
        <v>256</v>
      </c>
      <c r="C434" s="7" t="str">
        <f>VLOOKUP(B434,[1]Telefoane!$B:$C,2,0)</f>
        <v>Xiaomi Redmi 10C 64GB DS Graphite Grey 4G</v>
      </c>
      <c r="D434" s="8">
        <f>IFERROR(VLOOKUP($B434,[1]Telefoane!$B$1:$BK$65549,60,0),"-")</f>
        <v>114.29</v>
      </c>
      <c r="E434" s="8">
        <f t="shared" si="13"/>
        <v>136.01</v>
      </c>
      <c r="F434" s="9" t="e">
        <f>E434*#REF!</f>
        <v>#REF!</v>
      </c>
    </row>
    <row r="435" spans="1:6" hidden="1" x14ac:dyDescent="0.25">
      <c r="A435" s="6" t="str">
        <f>IFERROR(VLOOKUP(B435,[1]Availability!$A:$H,4,FALSE),"No Info")</f>
        <v>End of life</v>
      </c>
      <c r="B435" s="5" t="s">
        <v>56</v>
      </c>
      <c r="C435" s="7" t="str">
        <f>VLOOKUP(B435,[1]Telefoane!$B:$C,2,0)</f>
        <v>Xiaomi Redmi 9AT 32GB DS Albastru 4G</v>
      </c>
      <c r="D435" s="8">
        <f>IFERROR(VLOOKUP($B435,[1]Telefoane!$B$1:$BK$65549,60,0),"-")</f>
        <v>77.31</v>
      </c>
      <c r="E435" s="8">
        <f t="shared" si="13"/>
        <v>92</v>
      </c>
      <c r="F435" s="9" t="e">
        <f>E435*#REF!</f>
        <v>#REF!</v>
      </c>
    </row>
    <row r="436" spans="1:6" hidden="1" x14ac:dyDescent="0.25">
      <c r="A436" s="6" t="str">
        <f>IFERROR(VLOOKUP(B436,[1]Availability!$A:$H,4,FALSE),"No Info")</f>
        <v>End of life</v>
      </c>
      <c r="B436" s="5" t="s">
        <v>314</v>
      </c>
      <c r="C436" s="7" t="str">
        <f>VLOOKUP(B436,[1]Telefoane!$B:$C,2,0)</f>
        <v>Xiaomi Redmi 9AT 32GB DS Aurora Green 4G</v>
      </c>
      <c r="D436" s="8">
        <f>IFERROR(VLOOKUP($B436,[1]Telefoane!$B$1:$BK$65549,60,0),"-")</f>
        <v>77.31</v>
      </c>
      <c r="E436" s="8">
        <f t="shared" si="13"/>
        <v>92</v>
      </c>
      <c r="F436" s="9" t="e">
        <f>E436*#REF!</f>
        <v>#REF!</v>
      </c>
    </row>
    <row r="437" spans="1:6" hidden="1" x14ac:dyDescent="0.25">
      <c r="A437" s="6" t="str">
        <f>IFERROR(VLOOKUP(B437,[1]Availability!$A:$H,4,FALSE),"No Info")</f>
        <v>End of life</v>
      </c>
      <c r="B437" s="5" t="s">
        <v>313</v>
      </c>
      <c r="C437" s="7" t="str">
        <f>VLOOKUP(B437,[1]Telefoane!$B:$C,2,0)</f>
        <v>Xiaomi Redmi 9AT 32GB DS Glacial Blue 4G</v>
      </c>
      <c r="D437" s="8">
        <f>IFERROR(VLOOKUP($B437,[1]Telefoane!$B$1:$BK$65549,60,0),"-")</f>
        <v>77.31</v>
      </c>
      <c r="E437" s="8">
        <f t="shared" si="13"/>
        <v>92</v>
      </c>
      <c r="F437" s="9" t="e">
        <f>E437*#REF!</f>
        <v>#REF!</v>
      </c>
    </row>
    <row r="438" spans="1:6" hidden="1" x14ac:dyDescent="0.25">
      <c r="A438" s="6" t="str">
        <f>IFERROR(VLOOKUP(B438,[1]Availability!$A:$H,4,FALSE),"No Info")</f>
        <v>End of life</v>
      </c>
      <c r="B438" s="5" t="s">
        <v>55</v>
      </c>
      <c r="C438" s="7" t="str">
        <f>VLOOKUP(B438,[1]Telefoane!$B:$C,2,0)</f>
        <v>Xiaomi Redmi 9AT 32GB DS Negru 4G</v>
      </c>
      <c r="D438" s="8">
        <f>IFERROR(VLOOKUP($B438,[1]Telefoane!$B$1:$BK$65549,60,0),"-")</f>
        <v>77.31</v>
      </c>
      <c r="E438" s="8">
        <f t="shared" si="13"/>
        <v>92</v>
      </c>
      <c r="F438" s="9" t="e">
        <f>E438*#REF!</f>
        <v>#REF!</v>
      </c>
    </row>
    <row r="439" spans="1:6" hidden="1" x14ac:dyDescent="0.25">
      <c r="A439" s="6" t="str">
        <f>IFERROR(VLOOKUP(B439,[1]Availability!$A:$H,4,FALSE),"No Info")</f>
        <v>End of life</v>
      </c>
      <c r="B439" s="5" t="s">
        <v>57</v>
      </c>
      <c r="C439" s="7" t="str">
        <f>VLOOKUP(B439,[1]Telefoane!$B:$C,2,0)</f>
        <v>Xiaomi Redmi 9AT 32GB DS Verde 4G</v>
      </c>
      <c r="D439" s="8">
        <f>IFERROR(VLOOKUP($B439,[1]Telefoane!$B$1:$BK$65549,60,0),"-")</f>
        <v>77.31</v>
      </c>
      <c r="E439" s="8">
        <f t="shared" si="13"/>
        <v>92</v>
      </c>
      <c r="F439" s="9" t="e">
        <f>E439*#REF!</f>
        <v>#REF!</v>
      </c>
    </row>
    <row r="440" spans="1:6" x14ac:dyDescent="0.25">
      <c r="A440" s="6" t="str">
        <f>IFERROR(VLOOKUP(B440,[1]Availability!$A:$H,4,FALSE),"No Info")</f>
        <v>In portfolio</v>
      </c>
      <c r="B440" s="5" t="s">
        <v>445</v>
      </c>
      <c r="C440" s="7" t="str">
        <f>VLOOKUP(B440,[1]Telefoane!$B:$C,2,0)</f>
        <v>Xiaomi Redmi A1 32GB DS Black 4G</v>
      </c>
      <c r="D440" s="8">
        <f>IFERROR(VLOOKUP($B440,[1]Telefoane!$B$1:$BK$65549,60,0),"-")</f>
        <v>79.83</v>
      </c>
      <c r="E440" s="8">
        <f t="shared" si="13"/>
        <v>95</v>
      </c>
      <c r="F440" s="9" t="e">
        <f>E440*#REF!</f>
        <v>#REF!</v>
      </c>
    </row>
    <row r="441" spans="1:6" hidden="1" x14ac:dyDescent="0.25">
      <c r="A441" s="6" t="str">
        <f>IFERROR(VLOOKUP(B441,[1]Availability!$A:$H,4,FALSE),"No Info")</f>
        <v>End of life</v>
      </c>
      <c r="B441" s="5" t="s">
        <v>62</v>
      </c>
      <c r="C441" s="7" t="str">
        <f>VLOOKUP(B441,[1]Telefoane!$B:$C,2,0)</f>
        <v>Xiaomi Redmi Note 10 64GB Dual SIM Blue 5G</v>
      </c>
      <c r="D441" s="8">
        <f>IFERROR(VLOOKUP($B441,[1]Telefoane!$B$1:$BK$65549,60,0),"-")</f>
        <v>144.54</v>
      </c>
      <c r="E441" s="8">
        <f t="shared" si="13"/>
        <v>172</v>
      </c>
      <c r="F441" s="9" t="e">
        <f>E441*#REF!</f>
        <v>#REF!</v>
      </c>
    </row>
    <row r="442" spans="1:6" hidden="1" x14ac:dyDescent="0.25">
      <c r="A442" s="6" t="str">
        <f>IFERROR(VLOOKUP(B442,[1]Availability!$A:$H,4,FALSE),"No Info")</f>
        <v>End of life</v>
      </c>
      <c r="B442" s="5" t="s">
        <v>51</v>
      </c>
      <c r="C442" s="7" t="str">
        <f>VLOOKUP(B442,[1]Telefoane!$B:$C,2,0)</f>
        <v>Xiaomi Redmi Note 10 64GB Dual SIM Dark Grey 5G</v>
      </c>
      <c r="D442" s="8">
        <f>IFERROR(VLOOKUP($B442,[1]Telefoane!$B$1:$BK$65549,60,0),"-")</f>
        <v>144.54</v>
      </c>
      <c r="E442" s="8">
        <f t="shared" si="13"/>
        <v>172</v>
      </c>
      <c r="F442" s="9" t="e">
        <f>E442*#REF!</f>
        <v>#REF!</v>
      </c>
    </row>
    <row r="443" spans="1:6" hidden="1" x14ac:dyDescent="0.25">
      <c r="A443" s="6" t="str">
        <f>IFERROR(VLOOKUP(B443,[1]Availability!$A:$H,4,FALSE),"No Info")</f>
        <v>End of life</v>
      </c>
      <c r="B443" s="5" t="s">
        <v>83</v>
      </c>
      <c r="C443" s="7" t="str">
        <f>VLOOKUP(B443,[1]Telefoane!$B:$C,2,0)</f>
        <v>Xiaomi Redmi Note 10 64GB Dual SIM Green 5G</v>
      </c>
      <c r="D443" s="8">
        <f>IFERROR(VLOOKUP($B443,[1]Telefoane!$B$1:$BK$65549,60,0),"-")</f>
        <v>144.54</v>
      </c>
      <c r="E443" s="8">
        <f t="shared" si="13"/>
        <v>172</v>
      </c>
      <c r="F443" s="9" t="e">
        <f>E443*#REF!</f>
        <v>#REF!</v>
      </c>
    </row>
    <row r="444" spans="1:6" x14ac:dyDescent="0.25">
      <c r="A444" s="6" t="str">
        <f>IFERROR(VLOOKUP(B444,[1]Availability!$A:$H,4,FALSE),"No Info")</f>
        <v>In portfolio</v>
      </c>
      <c r="B444" s="5" t="s">
        <v>257</v>
      </c>
      <c r="C444" s="7" t="str">
        <f>VLOOKUP(B444,[1]Telefoane!$B:$C,2,0)</f>
        <v>Xiaomi Redmi Note 11 64GB DS Gray 4G</v>
      </c>
      <c r="D444" s="8">
        <f>IFERROR(VLOOKUP($B444,[1]Telefoane!$B$1:$BK$65549,60,0),"-")</f>
        <v>168.91</v>
      </c>
      <c r="E444" s="8">
        <f t="shared" si="13"/>
        <v>201</v>
      </c>
      <c r="F444" s="9" t="e">
        <f>E444*#REF!</f>
        <v>#REF!</v>
      </c>
    </row>
    <row r="445" spans="1:6" hidden="1" x14ac:dyDescent="0.25">
      <c r="A445" s="6" t="str">
        <f>IFERROR(VLOOKUP(B445,[1]Availability!$A:$H,4,FALSE),"No Info")</f>
        <v>End of life</v>
      </c>
      <c r="B445" s="5" t="s">
        <v>286</v>
      </c>
      <c r="C445" s="7" t="str">
        <f>VLOOKUP(B445,[1]Telefoane!$B:$C,2,0)</f>
        <v>Xiaomi Redmi Note 11 64GB DS Twilight Blue 4G</v>
      </c>
      <c r="D445" s="8">
        <f>IFERROR(VLOOKUP($B445,[1]Telefoane!$B$1:$BK$65549,60,0),"-")</f>
        <v>168.91</v>
      </c>
      <c r="E445" s="8">
        <f t="shared" si="13"/>
        <v>201</v>
      </c>
      <c r="F445" s="9" t="e">
        <f>E445*#REF!</f>
        <v>#REF!</v>
      </c>
    </row>
    <row r="446" spans="1:6" x14ac:dyDescent="0.25">
      <c r="A446" s="6" t="str">
        <f>IFERROR(VLOOKUP(B446,[1]Availability!$A:$H,4,FALSE),"No Info")</f>
        <v>In portfolio</v>
      </c>
      <c r="B446" s="5" t="s">
        <v>210</v>
      </c>
      <c r="C446" s="7" t="str">
        <f>VLOOKUP(B446,[1]Telefoane!$B:$C,2,0)</f>
        <v>Xiaomi Redmi Note 11 Pro 128GB Graphite Gray 5G</v>
      </c>
      <c r="D446" s="8">
        <f>IFERROR(VLOOKUP($B446,[1]Telefoane!$B$1:$BK$65549,60,0),"-")</f>
        <v>260.5</v>
      </c>
      <c r="E446" s="8">
        <f t="shared" si="13"/>
        <v>310</v>
      </c>
      <c r="F446" s="9" t="e">
        <f>E446*#REF!</f>
        <v>#REF!</v>
      </c>
    </row>
    <row r="447" spans="1:6" hidden="1" x14ac:dyDescent="0.25">
      <c r="A447" s="6" t="str">
        <f>IFERROR(VLOOKUP(B447,[1]Availability!$A:$H,4,FALSE),"No Info")</f>
        <v>End of life</v>
      </c>
      <c r="B447" s="5" t="s">
        <v>254</v>
      </c>
      <c r="C447" s="7" t="str">
        <f>VLOOKUP(B447,[1]Telefoane!$B:$C,2,0)</f>
        <v>Xiaomi Redmi Note 11 Pro 64GB DS Grey 4G</v>
      </c>
      <c r="D447" s="8">
        <f>IFERROR(VLOOKUP($B447,[1]Telefoane!$B$1:$BK$65549,60,0),"-")</f>
        <v>230.25</v>
      </c>
      <c r="E447" s="8">
        <f t="shared" si="13"/>
        <v>274</v>
      </c>
      <c r="F447" s="9" t="e">
        <f>E447*#REF!</f>
        <v>#REF!</v>
      </c>
    </row>
    <row r="448" spans="1:6" hidden="1" x14ac:dyDescent="0.25">
      <c r="A448" s="6" t="str">
        <f>IFERROR(VLOOKUP(B448,[1]Availability!$A:$H,4,FALSE),"No Info")</f>
        <v>End of life</v>
      </c>
      <c r="B448" s="5" t="s">
        <v>253</v>
      </c>
      <c r="C448" s="7" t="str">
        <f>VLOOKUP(B448,[1]Telefoane!$B:$C,2,0)</f>
        <v>Xiaomi Redmi Note 11 Pro 64GB DS Star Blue 4G</v>
      </c>
      <c r="D448" s="8">
        <f>IFERROR(VLOOKUP($B448,[1]Telefoane!$B$1:$BK$65549,60,0),"-")</f>
        <v>230.25</v>
      </c>
      <c r="E448" s="8">
        <f t="shared" si="13"/>
        <v>274</v>
      </c>
      <c r="F448" s="9" t="e">
        <f>E448*#REF!</f>
        <v>#REF!</v>
      </c>
    </row>
    <row r="449" spans="1:6" hidden="1" x14ac:dyDescent="0.25">
      <c r="A449" s="6" t="str">
        <f>IFERROR(VLOOKUP(B449,[1]Availability!$A:$H,4,FALSE),"No Info")</f>
        <v>End of life</v>
      </c>
      <c r="B449" s="5" t="s">
        <v>277</v>
      </c>
      <c r="C449" s="7" t="str">
        <f>VLOOKUP(B449,[1]Telefoane!$B:$C,2,0)</f>
        <v>Xiaomi Redmi Note 11S 64GB DS Graphite Grey 4G</v>
      </c>
      <c r="D449" s="8">
        <f>IFERROR(VLOOKUP($B449,[1]Telefoane!$B$1:$BK$65549,60,0),"-")</f>
        <v>194.12</v>
      </c>
      <c r="E449" s="8">
        <f t="shared" si="13"/>
        <v>231</v>
      </c>
      <c r="F449" s="9" t="e">
        <f>E449*#REF!</f>
        <v>#REF!</v>
      </c>
    </row>
    <row r="450" spans="1:6" hidden="1" x14ac:dyDescent="0.25">
      <c r="A450" s="6" t="str">
        <f>IFERROR(VLOOKUP(B450,[1]Availability!$A:$H,4,FALSE),"No Info")</f>
        <v>End of life</v>
      </c>
      <c r="B450" s="5" t="s">
        <v>284</v>
      </c>
      <c r="C450" s="7" t="str">
        <f>VLOOKUP(B450,[1]Telefoane!$B:$C,2,0)</f>
        <v>Xiaomi Redmi Note 11S 64GB DS Graphite Grey 5G</v>
      </c>
      <c r="D450" s="8">
        <f>IFERROR(VLOOKUP($B450,[1]Telefoane!$B$1:$BK$65549,60,0),"-")</f>
        <v>205.89</v>
      </c>
      <c r="E450" s="8">
        <f t="shared" si="13"/>
        <v>245.01</v>
      </c>
      <c r="F450" s="9" t="e">
        <f>E450*#REF!</f>
        <v>#REF!</v>
      </c>
    </row>
    <row r="451" spans="1:6" x14ac:dyDescent="0.25">
      <c r="A451" s="6" t="str">
        <f>IFERROR(VLOOKUP(B451,[1]Availability!$A:$H,4,FALSE),"No Info")</f>
        <v>In portfolio</v>
      </c>
      <c r="B451" s="5" t="s">
        <v>447</v>
      </c>
      <c r="C451" s="7" t="str">
        <f>VLOOKUP(B451,[1]Telefoane!$B:$C,2,0)</f>
        <v>Xiaomi 12T Pro 256GB Black DS 5G</v>
      </c>
      <c r="D451" s="8">
        <f>IFERROR(VLOOKUP($B451,[1]Telefoane!$B$1:$BK$65549,60,0),"-")</f>
        <v>653.79</v>
      </c>
      <c r="E451" s="8">
        <f t="shared" si="13"/>
        <v>778.01</v>
      </c>
      <c r="F451" s="9" t="e">
        <f>E451*#REF!</f>
        <v>#REF!</v>
      </c>
    </row>
    <row r="452" spans="1:6" hidden="1" x14ac:dyDescent="0.25">
      <c r="A452" s="6" t="str">
        <f>IFERROR(VLOOKUP(B452,[1]Availability!$A:$H,4,FALSE),"No Info")</f>
        <v>End of life</v>
      </c>
      <c r="B452" s="5" t="s">
        <v>406</v>
      </c>
      <c r="C452" s="7" t="str">
        <f>VLOOKUP(B452,[1]Telefoane!$B:$C,2,0)</f>
        <v>Xiaomi  12T Pro 256GB Black DS 5G cu Mi Robot Vacuum Mop 2 Lite</v>
      </c>
      <c r="D452" s="8">
        <f>IFERROR(VLOOKUP($B452,[1]Telefoane!$B$1:$BK$65549,60,0),"-")</f>
        <v>653.78</v>
      </c>
      <c r="E452" s="8">
        <f t="shared" si="13"/>
        <v>778</v>
      </c>
      <c r="F452" s="9" t="e">
        <f>E452*#REF!</f>
        <v>#REF!</v>
      </c>
    </row>
    <row r="453" spans="1:6" x14ac:dyDescent="0.25">
      <c r="A453" s="6" t="str">
        <f>IFERROR(VLOOKUP(B453,[1]Availability!$A:$H,4,FALSE),"No Info")</f>
        <v>On demand</v>
      </c>
      <c r="B453" s="5" t="s">
        <v>464</v>
      </c>
      <c r="C453" s="7" t="s">
        <v>465</v>
      </c>
      <c r="D453" s="8">
        <f>IFERROR(VLOOKUP($B453,[1]Telefoane!$B$1:$BK$65549,60,0),"-")</f>
        <v>649.27</v>
      </c>
      <c r="E453" s="8">
        <f t="shared" si="13"/>
        <v>772.63</v>
      </c>
      <c r="F453" s="9" t="e">
        <f>E453*#REF!</f>
        <v>#REF!</v>
      </c>
    </row>
  </sheetData>
  <autoFilter ref="A2:H453" xr:uid="{00000000-0009-0000-0000-000000000000}">
    <filterColumn colId="0">
      <filters>
        <filter val="In portfolio"/>
        <filter val="No Info"/>
        <filter val="On demand"/>
      </filters>
    </filterColumn>
    <sortState xmlns:xlrd2="http://schemas.microsoft.com/office/spreadsheetml/2017/richdata2" ref="A3:H452">
      <sortCondition ref="C2:C452"/>
    </sortState>
  </autoFilter>
  <conditionalFormatting sqref="A211:A452 A454:A1048576 A2:A199">
    <cfRule type="cellIs" dxfId="15" priority="203" operator="equal">
      <formula>"""End of life"""</formula>
    </cfRule>
  </conditionalFormatting>
  <conditionalFormatting sqref="B137">
    <cfRule type="duplicateValues" dxfId="14" priority="29"/>
  </conditionalFormatting>
  <conditionalFormatting sqref="B342:B344">
    <cfRule type="duplicateValues" dxfId="13" priority="14"/>
  </conditionalFormatting>
  <conditionalFormatting sqref="B340:B341">
    <cfRule type="duplicateValues" dxfId="12" priority="12"/>
  </conditionalFormatting>
  <conditionalFormatting sqref="B360:B363">
    <cfRule type="duplicateValues" dxfId="11" priority="11"/>
  </conditionalFormatting>
  <conditionalFormatting sqref="B186:B199">
    <cfRule type="duplicateValues" dxfId="10" priority="1852"/>
  </conditionalFormatting>
  <conditionalFormatting sqref="B364:B376 B345:B359 B211:B217 B219:B247 B251:B339">
    <cfRule type="duplicateValues" dxfId="9" priority="1863"/>
  </conditionalFormatting>
  <conditionalFormatting sqref="B248:B250">
    <cfRule type="duplicateValues" dxfId="8" priority="10"/>
  </conditionalFormatting>
  <conditionalFormatting sqref="B218">
    <cfRule type="duplicateValues" dxfId="7" priority="1930"/>
  </conditionalFormatting>
  <conditionalFormatting sqref="B422:B423 B48:B136 B3:B45 B138:B185">
    <cfRule type="duplicateValues" dxfId="6" priority="1943"/>
  </conditionalFormatting>
  <conditionalFormatting sqref="B424:B432">
    <cfRule type="duplicateValues" dxfId="5" priority="1957"/>
  </conditionalFormatting>
  <conditionalFormatting sqref="B381:B432">
    <cfRule type="duplicateValues" dxfId="4" priority="1959"/>
  </conditionalFormatting>
  <conditionalFormatting sqref="B377:B380">
    <cfRule type="duplicateValues" dxfId="3" priority="5"/>
  </conditionalFormatting>
  <conditionalFormatting sqref="A200:A210">
    <cfRule type="cellIs" dxfId="2" priority="2" operator="equal">
      <formula>"""End of life"""</formula>
    </cfRule>
  </conditionalFormatting>
  <conditionalFormatting sqref="B200:B210">
    <cfRule type="duplicateValues" dxfId="1" priority="3"/>
  </conditionalFormatting>
  <conditionalFormatting sqref="A453">
    <cfRule type="cellIs" dxfId="0" priority="1" operator="equal">
      <formula>"""End of life"""</formula>
    </cfRule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2023-01-30T07:48:24Z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